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GDATA\New Development\Surety Calc Forms\"/>
    </mc:Choice>
  </mc:AlternateContent>
  <bookViews>
    <workbookView xWindow="0" yWindow="0" windowWidth="25590" windowHeight="11505" activeTab="1"/>
  </bookViews>
  <sheets>
    <sheet name="2023-2024 Surety Price" sheetId="5" r:id="rId1"/>
    <sheet name="Surety Calculation" sheetId="3" r:id="rId2"/>
  </sheets>
  <definedNames>
    <definedName name="_xlnm.Print_Titles" localSheetId="1">'Surety Calculation'!$1:$2</definedName>
  </definedNames>
  <calcPr calcId="162913"/>
</workbook>
</file>

<file path=xl/calcChain.xml><?xml version="1.0" encoding="utf-8"?>
<calcChain xmlns="http://schemas.openxmlformats.org/spreadsheetml/2006/main">
  <c r="D127" i="3" l="1"/>
  <c r="D128" i="3"/>
  <c r="D129" i="3"/>
  <c r="D130" i="3"/>
  <c r="D131" i="3"/>
  <c r="D101" i="3"/>
  <c r="D102" i="3"/>
  <c r="D103" i="3"/>
  <c r="D104" i="3"/>
  <c r="D105" i="3"/>
  <c r="D106" i="3"/>
  <c r="D107" i="3"/>
  <c r="D109" i="3"/>
  <c r="D110" i="3"/>
  <c r="D111" i="3"/>
  <c r="D100" i="3"/>
  <c r="D55" i="3"/>
  <c r="D56" i="3"/>
  <c r="D57" i="3"/>
  <c r="D58" i="3"/>
  <c r="D59" i="3"/>
  <c r="D61" i="3"/>
  <c r="D62" i="3"/>
  <c r="D63" i="3"/>
  <c r="D64" i="3"/>
  <c r="D65" i="3"/>
  <c r="D66" i="3"/>
  <c r="D67" i="3"/>
  <c r="D68" i="3"/>
  <c r="D69" i="3"/>
  <c r="D70" i="3"/>
  <c r="D72" i="3"/>
  <c r="D73" i="3"/>
  <c r="D74" i="3"/>
  <c r="D75" i="3"/>
  <c r="D76" i="3"/>
  <c r="D77" i="3"/>
  <c r="D78" i="3"/>
  <c r="D80" i="3"/>
  <c r="D81" i="3"/>
  <c r="D82" i="3"/>
  <c r="D83" i="3"/>
  <c r="D84" i="3"/>
  <c r="D54" i="3"/>
  <c r="C33" i="3"/>
  <c r="D33" i="3"/>
  <c r="D22" i="3"/>
  <c r="D23" i="3"/>
  <c r="D24" i="3"/>
  <c r="D25" i="3"/>
  <c r="D26" i="3"/>
  <c r="D27" i="3"/>
  <c r="D28" i="3"/>
  <c r="D29" i="3"/>
  <c r="D30" i="3"/>
  <c r="D31" i="3"/>
  <c r="D32" i="3"/>
  <c r="F84" i="3" l="1"/>
  <c r="F83" i="3"/>
  <c r="F82" i="3"/>
  <c r="F81" i="3"/>
  <c r="F80" i="3"/>
  <c r="C84" i="3"/>
  <c r="C83" i="3"/>
  <c r="C82" i="3"/>
  <c r="C81" i="3"/>
  <c r="C80" i="3"/>
  <c r="C78" i="3"/>
  <c r="C77" i="3"/>
  <c r="F78" i="3"/>
  <c r="F77" i="3"/>
  <c r="F24" i="3" l="1"/>
  <c r="D126" i="3" l="1"/>
  <c r="F126" i="3" s="1"/>
  <c r="F131" i="3"/>
  <c r="F130" i="3"/>
  <c r="F129" i="3"/>
  <c r="F128" i="3"/>
  <c r="F127" i="3"/>
  <c r="C131" i="3"/>
  <c r="C130" i="3"/>
  <c r="C129" i="3"/>
  <c r="C128" i="3"/>
  <c r="C127" i="3"/>
  <c r="C126" i="3"/>
  <c r="B131" i="3"/>
  <c r="B130" i="3"/>
  <c r="B129" i="3"/>
  <c r="B128" i="3"/>
  <c r="B127" i="3"/>
  <c r="B126" i="3"/>
  <c r="B119" i="3"/>
  <c r="F119" i="3"/>
  <c r="F120" i="3"/>
  <c r="C119" i="3"/>
  <c r="D119" i="3"/>
  <c r="B120" i="3"/>
  <c r="C120" i="3"/>
  <c r="D120" i="3"/>
  <c r="B124" i="3"/>
  <c r="C124" i="3"/>
  <c r="D124" i="3"/>
  <c r="F124" i="3"/>
  <c r="F54" i="3"/>
  <c r="C54" i="3"/>
  <c r="F55" i="3"/>
  <c r="C55" i="3"/>
  <c r="F56" i="3"/>
  <c r="C56" i="3"/>
  <c r="F57" i="3"/>
  <c r="C57" i="3"/>
  <c r="F58" i="3"/>
  <c r="C58" i="3"/>
  <c r="D21" i="3"/>
  <c r="F21" i="3" s="1"/>
  <c r="C21" i="3"/>
  <c r="F22" i="3"/>
  <c r="F59" i="3"/>
  <c r="C22" i="3"/>
  <c r="C59" i="3"/>
  <c r="F23" i="3"/>
  <c r="C23" i="3"/>
  <c r="F61" i="3"/>
  <c r="C61" i="3"/>
  <c r="C24" i="3"/>
  <c r="F62" i="3"/>
  <c r="C62" i="3"/>
  <c r="C25" i="3"/>
  <c r="F25" i="3"/>
  <c r="F26" i="3"/>
  <c r="F63" i="3"/>
  <c r="C26" i="3"/>
  <c r="C63" i="3"/>
  <c r="F64" i="3"/>
  <c r="C31" i="3"/>
  <c r="C64" i="3"/>
  <c r="B54" i="3"/>
  <c r="B21" i="3"/>
  <c r="F65" i="3"/>
  <c r="F27" i="3"/>
  <c r="C27" i="3"/>
  <c r="C65" i="3"/>
  <c r="B22" i="3"/>
  <c r="F28" i="3"/>
  <c r="F66" i="3"/>
  <c r="B55" i="3"/>
  <c r="C66" i="3"/>
  <c r="C28" i="3"/>
  <c r="B23" i="3"/>
  <c r="F67" i="3"/>
  <c r="B56" i="3"/>
  <c r="F29" i="3"/>
  <c r="C29" i="3"/>
  <c r="C67" i="3"/>
  <c r="F30" i="3"/>
  <c r="B57" i="3"/>
  <c r="F68" i="3"/>
  <c r="C30" i="3"/>
  <c r="C68" i="3"/>
  <c r="B24" i="3"/>
  <c r="B58" i="3"/>
  <c r="B25" i="3"/>
  <c r="F69" i="3"/>
  <c r="F31" i="3"/>
  <c r="C69" i="3"/>
  <c r="B26" i="3"/>
  <c r="F32" i="3"/>
  <c r="F70" i="3"/>
  <c r="B59" i="3"/>
  <c r="C32" i="3"/>
  <c r="C70" i="3"/>
  <c r="B27" i="3"/>
  <c r="F33" i="3"/>
  <c r="F72" i="3"/>
  <c r="C72" i="3"/>
  <c r="B28" i="3"/>
  <c r="B61" i="3"/>
  <c r="B62" i="3"/>
  <c r="B29" i="3"/>
  <c r="F73" i="3"/>
  <c r="C73" i="3"/>
  <c r="B63" i="3"/>
  <c r="B30" i="3"/>
  <c r="F74" i="3"/>
  <c r="C74" i="3"/>
  <c r="F75" i="3"/>
  <c r="B64" i="3"/>
  <c r="B31" i="3"/>
  <c r="C75" i="3"/>
  <c r="F76" i="3"/>
  <c r="B32" i="3"/>
  <c r="B65" i="3"/>
  <c r="C76" i="3"/>
  <c r="B66" i="3"/>
  <c r="B33" i="3"/>
  <c r="B67" i="3"/>
  <c r="B68" i="3"/>
  <c r="B69" i="3"/>
  <c r="B70" i="3"/>
  <c r="B72" i="3"/>
  <c r="B73" i="3"/>
  <c r="B74" i="3"/>
  <c r="B75" i="3"/>
  <c r="B76" i="3"/>
  <c r="F101" i="3"/>
  <c r="C101" i="3"/>
  <c r="F102" i="3"/>
  <c r="C102" i="3"/>
  <c r="C103" i="3"/>
  <c r="F103" i="3"/>
  <c r="F104" i="3"/>
  <c r="C104" i="3"/>
  <c r="C105" i="3"/>
  <c r="F105" i="3"/>
  <c r="F106" i="3"/>
  <c r="C106" i="3"/>
  <c r="B100" i="3"/>
  <c r="C100" i="3" s="1"/>
  <c r="F100" i="3"/>
  <c r="B106" i="3"/>
  <c r="C107" i="3"/>
  <c r="F107" i="3"/>
  <c r="B101" i="3"/>
  <c r="B107" i="3"/>
  <c r="B102" i="3"/>
  <c r="B103" i="3"/>
  <c r="C110" i="3"/>
  <c r="F110" i="3"/>
  <c r="B104" i="3"/>
  <c r="B110" i="3"/>
  <c r="C111" i="3"/>
  <c r="B105" i="3"/>
  <c r="B111" i="3"/>
  <c r="F111" i="3"/>
  <c r="F109" i="3"/>
  <c r="B109" i="3"/>
  <c r="C109" i="3"/>
  <c r="F136" i="3" l="1"/>
  <c r="F142" i="3" s="1"/>
  <c r="F154" i="3" s="1"/>
  <c r="F43" i="3"/>
  <c r="F139" i="3" s="1"/>
  <c r="F148" i="3" s="1"/>
  <c r="F93" i="3"/>
  <c r="F140" i="3" s="1"/>
  <c r="F150" i="3" s="1"/>
  <c r="F121" i="3"/>
  <c r="F141" i="3" s="1"/>
  <c r="F152" i="3" s="1"/>
  <c r="F156" i="3" l="1"/>
  <c r="F158" i="3" l="1"/>
  <c r="E162" i="3" s="1"/>
</calcChain>
</file>

<file path=xl/sharedStrings.xml><?xml version="1.0" encoding="utf-8"?>
<sst xmlns="http://schemas.openxmlformats.org/spreadsheetml/2006/main" count="427" uniqueCount="232">
  <si>
    <t xml:space="preserve"> </t>
  </si>
  <si>
    <t>Unit</t>
  </si>
  <si>
    <t xml:space="preserve"> #</t>
  </si>
  <si>
    <t>Item</t>
  </si>
  <si>
    <t>Price</t>
  </si>
  <si>
    <t>CY</t>
  </si>
  <si>
    <t>Remove Portland Cement Concrete Pavement</t>
  </si>
  <si>
    <t>LF</t>
  </si>
  <si>
    <t>SY</t>
  </si>
  <si>
    <t>Remove Bituminous Concrete Pavement</t>
  </si>
  <si>
    <t>EA</t>
  </si>
  <si>
    <t>Remove Fence</t>
  </si>
  <si>
    <t>Dense Graded Aggregate Base</t>
  </si>
  <si>
    <t>TN</t>
  </si>
  <si>
    <t>No. 2 Stone</t>
  </si>
  <si>
    <t>No. 9 Stone</t>
  </si>
  <si>
    <t>No. 57 Stone</t>
  </si>
  <si>
    <t>Steel Reinforcement for Concrete</t>
  </si>
  <si>
    <t>LB</t>
  </si>
  <si>
    <t>Header Curb</t>
  </si>
  <si>
    <t>Curb and Gutter, Type 1</t>
  </si>
  <si>
    <t>Bituminous Pavement Milling and Texturing</t>
  </si>
  <si>
    <t>Type A Surface Inlet</t>
  </si>
  <si>
    <t>Type B Surface Inlet</t>
  </si>
  <si>
    <t>Lex Storm Sewer Manhole (4' dia.) (0-8' No rock)</t>
  </si>
  <si>
    <t>Lex Storm Sewer Manhole (5' dia.) (0-8' No rock)</t>
  </si>
  <si>
    <t>Lex Storm Sewer Manhole (6' dia.) (0-8' No rock)</t>
  </si>
  <si>
    <t>Pipe Tie-in into Manhole</t>
  </si>
  <si>
    <t>15" RCP Storm Sewer (0-8' No rock)</t>
  </si>
  <si>
    <t>18" RCP Storm Sewer (0-8' No rock)</t>
  </si>
  <si>
    <t>24" RCP Storm Sewer (0-8' No rock)</t>
  </si>
  <si>
    <t>30" RCP Storm Sewer (0-8' No rock)</t>
  </si>
  <si>
    <t>36" RCP Storm Sewer (0-8' No rock)</t>
  </si>
  <si>
    <t>42" RCP Storm Sewer (0-8' No rock)</t>
  </si>
  <si>
    <t>48" RCP Storm Sewer (0-8' No rock)</t>
  </si>
  <si>
    <t xml:space="preserve">15" Straight Headwall </t>
  </si>
  <si>
    <t>18" Straight Headwall</t>
  </si>
  <si>
    <t>24" Straight Headwall</t>
  </si>
  <si>
    <t>30" Straight Headwall</t>
  </si>
  <si>
    <t>36" Straight Headwall</t>
  </si>
  <si>
    <t>42" Straight Headwall</t>
  </si>
  <si>
    <t>48" Straight Headwall</t>
  </si>
  <si>
    <t>15" Sloped Headwall</t>
  </si>
  <si>
    <t>18" Sloped Headwall</t>
  </si>
  <si>
    <t>24" Sloped Headwall</t>
  </si>
  <si>
    <t>30" Sloped Headwall</t>
  </si>
  <si>
    <t>36" Sloped Headwall</t>
  </si>
  <si>
    <t>15" Impact Stilling Basin</t>
  </si>
  <si>
    <t>18" Impact Stilling Basin</t>
  </si>
  <si>
    <t>24" Impact Stilling Basin</t>
  </si>
  <si>
    <t>30" Impact Stilling Basin</t>
  </si>
  <si>
    <t>36" Impact Stilling Basin</t>
  </si>
  <si>
    <t>48" Impact Stilling Basin</t>
  </si>
  <si>
    <t>2' Bottom Paved Ditch</t>
  </si>
  <si>
    <t>4' Bottom Paved Ditch</t>
  </si>
  <si>
    <t>6' Bottom Paved Ditch</t>
  </si>
  <si>
    <t>Aggregate Channel Lining for Slope Protection</t>
  </si>
  <si>
    <t>Sodding</t>
  </si>
  <si>
    <t>4" Perforated Pipe</t>
  </si>
  <si>
    <t>6" Perforated Pipe</t>
  </si>
  <si>
    <t xml:space="preserve">4"x 8" Sanitary Sewer Tee </t>
  </si>
  <si>
    <t>6"x 8" Sanitary Sewer Tee</t>
  </si>
  <si>
    <t xml:space="preserve"> 8" Ductile Iron Sewer Pipe</t>
  </si>
  <si>
    <t>10" Ductile Iron Sewer Pipe</t>
  </si>
  <si>
    <t>12" Ductile Iron Sewer Pipe</t>
  </si>
  <si>
    <t>14" Ductile Iron Sewer Pipe</t>
  </si>
  <si>
    <t>Lex Sanitary Sewer Manhole (4' dia.) (0-8' No rock)</t>
  </si>
  <si>
    <t>Lex Sanitary Sewer Manhole (5' dia.) (0-8' No rock)</t>
  </si>
  <si>
    <t>Lex Sanitary Sewer Manhole (6' dia.) (0-8' No rock)</t>
  </si>
  <si>
    <t>Manhole-Additional vertical depth deeper than 8'</t>
  </si>
  <si>
    <t>VF</t>
  </si>
  <si>
    <t>Manhole-Additional for adjustable frame</t>
  </si>
  <si>
    <t>Woven Wire Fence 4' height</t>
  </si>
  <si>
    <t>Chain Link Fence 4' height</t>
  </si>
  <si>
    <t>HR</t>
  </si>
  <si>
    <t>Geotextile Construction</t>
  </si>
  <si>
    <t>Edge Key</t>
  </si>
  <si>
    <t>Pipe Plugging for Pipes less than 24"</t>
  </si>
  <si>
    <t>Pipe Plugging for Pipes 30"- 48"</t>
  </si>
  <si>
    <t>Flowable Fill</t>
  </si>
  <si>
    <t xml:space="preserve">Fiber Reinforced PCC Pavement </t>
  </si>
  <si>
    <t>Project Sign</t>
  </si>
  <si>
    <t>18" Elliptical RCP Storm Sewer</t>
  </si>
  <si>
    <t>15" Elliptical RCP Storm Sewer</t>
  </si>
  <si>
    <t>24" Elliptical RCP Storm Sewer</t>
  </si>
  <si>
    <t>30" Elliptical RCP Storm Sewer</t>
  </si>
  <si>
    <t>36" Elliptical RCP Storm Sewer</t>
  </si>
  <si>
    <t>42" Elliptical RCP Storm Sewer</t>
  </si>
  <si>
    <t>48" Elliptical RCP Storm Sewer</t>
  </si>
  <si>
    <t>Two Way Sewer Service Cleanout</t>
  </si>
  <si>
    <t>Sediment Trap</t>
  </si>
  <si>
    <t>Sediment Pond</t>
  </si>
  <si>
    <t>Storm Drain Inlet Protection</t>
  </si>
  <si>
    <t>Filter Strip</t>
  </si>
  <si>
    <t>Stream Crossing</t>
  </si>
  <si>
    <t>Pump-Around Flow Diversion</t>
  </si>
  <si>
    <t>Construction Dewatering</t>
  </si>
  <si>
    <t>Units</t>
  </si>
  <si>
    <t>Cost</t>
  </si>
  <si>
    <t>AC</t>
  </si>
  <si>
    <t>Subtotal</t>
  </si>
  <si>
    <t>Project Name :</t>
  </si>
  <si>
    <t>Procedure to Compute the Surety</t>
  </si>
  <si>
    <t>x10%</t>
  </si>
  <si>
    <t>=</t>
  </si>
  <si>
    <t>Sub-Total for Punch List</t>
  </si>
  <si>
    <t>STORM SEWER</t>
  </si>
  <si>
    <t>SANITARY SEWER</t>
  </si>
  <si>
    <t>Sub-Total for Sanitary Sewer</t>
  </si>
  <si>
    <t>Sub-Total for Roadway</t>
  </si>
  <si>
    <t>ROADWAY</t>
  </si>
  <si>
    <t>Constructing the final surface course of pavement (1")</t>
  </si>
  <si>
    <t>Removing and replacing sidewalks</t>
  </si>
  <si>
    <t>Cleaning the storm sewer system</t>
  </si>
  <si>
    <t>Constructing trash racks</t>
  </si>
  <si>
    <t>Constructing fences between Ag. land the project site</t>
  </si>
  <si>
    <t>Adding steps, mortaring steps, and grout lift lugs in MH</t>
  </si>
  <si>
    <t>EA structure</t>
  </si>
  <si>
    <t xml:space="preserve">Remove Pipes less than 24" </t>
  </si>
  <si>
    <t>Remove Pipes 30"- 48"</t>
  </si>
  <si>
    <t xml:space="preserve">Remove Headwalls and Inlet Structures </t>
  </si>
  <si>
    <t>Unfinished Concrete less than 10 CY</t>
  </si>
  <si>
    <t>Unfinished Concrete more than 10 CY</t>
  </si>
  <si>
    <t>Formed Class A Concrete less than 10 CY</t>
  </si>
  <si>
    <t>Formed Class A Concrete more than 10 CY</t>
  </si>
  <si>
    <t>Check Dam</t>
  </si>
  <si>
    <t xml:space="preserve">Silt Fence </t>
  </si>
  <si>
    <t>Steel W Beam Guardrail and End Treatment</t>
  </si>
  <si>
    <t>LFUCG</t>
  </si>
  <si>
    <t>Sub-Total for Storm Sewer</t>
  </si>
  <si>
    <t>Total Stormwater Project Unit Cost Estimate</t>
  </si>
  <si>
    <t>Total Sanitary Project Unit Cost Estimate</t>
  </si>
  <si>
    <t>Total Road Project Unit Cost Estimate</t>
  </si>
  <si>
    <t>Unit Cost Estimate of Punch List Items</t>
  </si>
  <si>
    <t>Total Stormwater Project Unit Cost</t>
  </si>
  <si>
    <t>Total Sanitary Project Unit Cost</t>
  </si>
  <si>
    <t>Total Road Project Unit Cost</t>
  </si>
  <si>
    <t>20% Contingency (Inflation and Administrative costs)</t>
  </si>
  <si>
    <t>Engineering Firm:</t>
  </si>
  <si>
    <t>xxxx</t>
  </si>
  <si>
    <t>Total Surety Amount</t>
  </si>
  <si>
    <t xml:space="preserve">Remove and replace curb and gutter </t>
  </si>
  <si>
    <t>Developer Contact Person:</t>
  </si>
  <si>
    <t>Engineering Firm Contact Person:</t>
  </si>
  <si>
    <t>Development Company:</t>
  </si>
  <si>
    <r>
      <t>PUNCH LIST (</t>
    </r>
    <r>
      <rPr>
        <b/>
        <i/>
        <sz val="12"/>
        <rFont val="Arial"/>
        <family val="2"/>
      </rPr>
      <t>uncompleted work</t>
    </r>
    <r>
      <rPr>
        <b/>
        <sz val="12"/>
        <rFont val="Arial"/>
        <family val="2"/>
      </rPr>
      <t>)</t>
    </r>
  </si>
  <si>
    <t>e-mail address:</t>
  </si>
  <si>
    <t>Project specific item (use project contract price)</t>
  </si>
  <si>
    <t>Local Roadway (9" DGA + 3" Binder)</t>
  </si>
  <si>
    <t>Collector Roadway (8" DGA + 6" Binder)</t>
  </si>
  <si>
    <t xml:space="preserve">Fence / handrail on top of headwalls 30"+ </t>
  </si>
  <si>
    <t>Adjusting manholes</t>
  </si>
  <si>
    <t>Remove Tree ( 5" dia. to 12" dia.)</t>
  </si>
  <si>
    <t>Remove Tree (12" dia. to 24" dia.)</t>
  </si>
  <si>
    <t>Remove Tree (24" dia. to 36" dia.)</t>
  </si>
  <si>
    <t>Remove Tree (36" dia. and up)</t>
  </si>
  <si>
    <t>6" Concrete Sidewalk</t>
  </si>
  <si>
    <t>6" Concrete Entrance Pavement</t>
  </si>
  <si>
    <t>Curb and Gutter, Type 4</t>
  </si>
  <si>
    <t>Class 1 Bituminous Base</t>
  </si>
  <si>
    <t>Bituminous Material for Tack</t>
  </si>
  <si>
    <t>Internal Inspection of Storm Sewer Pipe: CCTV</t>
  </si>
  <si>
    <t>Gabion Mattress Channel Lining</t>
  </si>
  <si>
    <t>4" PVC Pipe</t>
  </si>
  <si>
    <t>Backhoe (small) with Operator</t>
  </si>
  <si>
    <t>Dump Truck (single axle) with driver</t>
  </si>
  <si>
    <t>Dump Truck (tri-axle) with driver</t>
  </si>
  <si>
    <t>Jackhammer with Operator</t>
  </si>
  <si>
    <t>Skid Loader with Operator</t>
  </si>
  <si>
    <t>Single Block Masonry Retaining Wall</t>
  </si>
  <si>
    <t>SF</t>
  </si>
  <si>
    <t>Saw cutting</t>
  </si>
  <si>
    <t>Precast Reinforced Concrete Box Culvert 3' X 2'</t>
  </si>
  <si>
    <t>Precast Reinforced Concrete Box Culvert 3' X 3'</t>
  </si>
  <si>
    <t>Precast Reinforced Concrete Box Culvert 4' X 2'</t>
  </si>
  <si>
    <t>Precast Reinforced Concrete Box Culvert 4' X 3'</t>
  </si>
  <si>
    <t>Constructing 4 1/2" sidewalks</t>
  </si>
  <si>
    <t>15" HDPE Storm Sewer (0-8' No rock)</t>
  </si>
  <si>
    <t>18" HDPE Storm Sewer (0-8' No rock)</t>
  </si>
  <si>
    <t>24" HDPE Storm Sewer (0-8' No rock)</t>
  </si>
  <si>
    <t>30" HDPE Storm Sewer (0-8' No rock)</t>
  </si>
  <si>
    <t>36" HDPE Storm Sewer (0-8' No rock)</t>
  </si>
  <si>
    <t>Articulating Concrete Block</t>
  </si>
  <si>
    <t>Reinforced Concrete Pipe Crack Repairs and Manhole Rehab</t>
  </si>
  <si>
    <t xml:space="preserve">Bulb-out: Gutter Cover </t>
  </si>
  <si>
    <t xml:space="preserve">Bulb-out: Asphalt Repair </t>
  </si>
  <si>
    <t xml:space="preserve">Grader with Operator </t>
  </si>
  <si>
    <t xml:space="preserve">Roller/Compactor with Operator </t>
  </si>
  <si>
    <t>6" PVC Pipe (lateral 10'+)</t>
  </si>
  <si>
    <t xml:space="preserve"> 8" PVC Sanitary Sewer</t>
  </si>
  <si>
    <t>10" PVC Sanitary Sewer</t>
  </si>
  <si>
    <t>12" PVC Sanitary Sewer</t>
  </si>
  <si>
    <t>15" PVC Sanitary Sewer</t>
  </si>
  <si>
    <t>18" PVC Sanitary Sewer</t>
  </si>
  <si>
    <t>2" dia. Street Tree (10' height min.)</t>
  </si>
  <si>
    <t>xxx</t>
  </si>
  <si>
    <t>15" PP Storm Sewer (0-8' No rock)</t>
  </si>
  <si>
    <t>18" PP Storm Sewer (0-8' No rock)</t>
  </si>
  <si>
    <t>24" PP Storm Sewer (0-8' No rock)</t>
  </si>
  <si>
    <t>30" PP Storm Sewer (0-8' No rock)</t>
  </si>
  <si>
    <t>36" PP Storm Sewer (0-8' No rock)</t>
  </si>
  <si>
    <t>Sanitary Sewer By-Pass Pumping</t>
  </si>
  <si>
    <t>DAY</t>
  </si>
  <si>
    <t>Manhole-Additional vertical depth &gt; 8' (5' dia.)</t>
  </si>
  <si>
    <t>Manhole-Additional vertical depth &gt; 8' (6' dia.)</t>
  </si>
  <si>
    <t>Degradable Erosion Control Mat</t>
  </si>
  <si>
    <t>Turf Reinforcement Mat</t>
  </si>
  <si>
    <r>
      <t xml:space="preserve">ADA Detectable Warning Surface - </t>
    </r>
    <r>
      <rPr>
        <i/>
        <sz val="10"/>
        <rFont val="Arial"/>
        <family val="2"/>
      </rPr>
      <t>YELLOW</t>
    </r>
  </si>
  <si>
    <t>Curb Box Inlet Type A (LFUCG)</t>
  </si>
  <si>
    <t>Curb Box Inlet Type B (LFUCG)</t>
  </si>
  <si>
    <t>Curb Box Inlet Type C (LFUCG)</t>
  </si>
  <si>
    <t>Curb Box Inlet Type D (LFUCG)</t>
  </si>
  <si>
    <t>Drop Box Inlet Type 13 (KDOH)</t>
  </si>
  <si>
    <t>Drop Box Inlet Type 16 (KDOH)</t>
  </si>
  <si>
    <t>Curb Box Inlet Type B (KDOH)</t>
  </si>
  <si>
    <t>Furnish and Place Topsoil</t>
  </si>
  <si>
    <t>Spreading Stockpiled Topsoil</t>
  </si>
  <si>
    <t>2" PVC Conduit Under Non-traffic Surface</t>
  </si>
  <si>
    <t>2" PVC Conduit Under Roadway or Driveway</t>
  </si>
  <si>
    <t>Junction Box, KYTC Type A</t>
  </si>
  <si>
    <t>Junction Box, KYTC Type C</t>
  </si>
  <si>
    <t>Pedestal Base for Pedestrian Pole</t>
  </si>
  <si>
    <t>Effective March 12, 2023</t>
  </si>
  <si>
    <r>
      <t>Seed and mulch areas of disturbance</t>
    </r>
    <r>
      <rPr>
        <sz val="10"/>
        <color rgb="FFFF0000"/>
        <rFont val="Arial"/>
        <family val="2"/>
      </rPr>
      <t xml:space="preserve"> </t>
    </r>
    <r>
      <rPr>
        <i/>
        <sz val="8"/>
        <color rgb="FFFF0000"/>
        <rFont val="Arial"/>
        <family val="2"/>
      </rPr>
      <t>(10 acre site max.)</t>
    </r>
  </si>
  <si>
    <r>
      <t xml:space="preserve">Construct handicap ramp w/ ADA strips imbedded - </t>
    </r>
    <r>
      <rPr>
        <i/>
        <sz val="10"/>
        <color indexed="10"/>
        <rFont val="Arial"/>
        <family val="2"/>
      </rPr>
      <t>YELLOW</t>
    </r>
  </si>
  <si>
    <r>
      <t xml:space="preserve">Remove erosion and sediment controls </t>
    </r>
    <r>
      <rPr>
        <sz val="8"/>
        <color indexed="10"/>
        <rFont val="Arial"/>
        <family val="2"/>
      </rPr>
      <t>(</t>
    </r>
    <r>
      <rPr>
        <i/>
        <sz val="8"/>
        <color indexed="10"/>
        <rFont val="Arial"/>
        <family val="2"/>
      </rPr>
      <t>10 acre site max.</t>
    </r>
    <r>
      <rPr>
        <sz val="8"/>
        <color indexed="10"/>
        <rFont val="Arial"/>
        <family val="2"/>
      </rPr>
      <t>)</t>
    </r>
  </si>
  <si>
    <t>Chain Link Fence 6' height</t>
  </si>
  <si>
    <t>Privacy Fence (Installation)</t>
  </si>
  <si>
    <t>Thermoplastic Pavement Striping - White or Yellow</t>
  </si>
  <si>
    <t>Removal of Existing Pavement Striping</t>
  </si>
  <si>
    <t>2023-2024 Lexington-Fayette Urban County Government</t>
  </si>
  <si>
    <t>2023 - 2024 LFUCG SURETY CALCULATION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</si>
</sst>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"/>
    <numFmt numFmtId="167" formatCode="&quot;$&quot;#,##0.00;[Red]&quot;$&quot;#,##0.00"/>
    <numFmt numFmtId="168" formatCode="#,##0;[Red]#,##0"/>
    <numFmt numFmtId="169" formatCode="#,##0.00;[Red]#,##0.00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4"/>
      <name val="Arial"/>
      <family val="2"/>
    </font>
    <font>
      <b/>
      <u/>
      <sz val="14"/>
      <name val="Arial"/>
      <family val="2"/>
    </font>
    <font>
      <sz val="16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7"/>
      <name val="Arial"/>
    </font>
    <font>
      <i/>
      <sz val="10"/>
      <name val="Arial"/>
      <family val="2"/>
    </font>
    <font>
      <b/>
      <i/>
      <sz val="16"/>
      <color indexed="12"/>
      <name val="Arial"/>
      <family val="2"/>
    </font>
    <font>
      <sz val="10"/>
      <name val="Arial"/>
    </font>
    <font>
      <sz val="1"/>
      <name val="Arial"/>
      <family val="2"/>
    </font>
    <font>
      <sz val="8"/>
      <name val="Arial"/>
      <family val="2"/>
    </font>
    <font>
      <sz val="2"/>
      <name val="Arial"/>
      <family val="2"/>
    </font>
    <font>
      <sz val="11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4"/>
      <color rgb="FF0070C0"/>
      <name val="Arial"/>
      <family val="2"/>
    </font>
    <font>
      <sz val="10"/>
      <color rgb="FFFF0000"/>
      <name val="Arial"/>
      <family val="2"/>
    </font>
    <font>
      <i/>
      <sz val="8"/>
      <color rgb="FFFF0000"/>
      <name val="Arial"/>
      <family val="2"/>
    </font>
    <font>
      <i/>
      <sz val="10"/>
      <color indexed="10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8" fillId="0" borderId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0" fontId="0" fillId="0" borderId="0" xfId="0" applyFill="1" applyBorder="1"/>
    <xf numFmtId="0" fontId="4" fillId="0" borderId="0" xfId="0" applyFont="1"/>
    <xf numFmtId="0" fontId="3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/>
    <xf numFmtId="0" fontId="0" fillId="0" borderId="0" xfId="0" applyNumberFormat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3" fillId="0" borderId="12" xfId="0" applyFont="1" applyFill="1" applyBorder="1"/>
    <xf numFmtId="165" fontId="0" fillId="0" borderId="13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165" fontId="0" fillId="0" borderId="10" xfId="0" applyNumberForma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3" fillId="0" borderId="15" xfId="0" applyFont="1" applyBorder="1" applyAlignment="1"/>
    <xf numFmtId="0" fontId="3" fillId="0" borderId="16" xfId="0" applyFont="1" applyBorder="1" applyAlignment="1"/>
    <xf numFmtId="0" fontId="3" fillId="0" borderId="16" xfId="0" applyFont="1" applyFill="1" applyBorder="1" applyAlignment="1"/>
    <xf numFmtId="0" fontId="0" fillId="0" borderId="0" xfId="0" applyAlignment="1">
      <alignment horizontal="centerContinuous" vertical="center"/>
    </xf>
    <xf numFmtId="165" fontId="0" fillId="0" borderId="0" xfId="0" applyNumberForma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165" fontId="6" fillId="0" borderId="0" xfId="0" applyNumberFormat="1" applyFont="1" applyAlignment="1">
      <alignment horizontal="centerContinuous" vertical="center"/>
    </xf>
    <xf numFmtId="0" fontId="3" fillId="0" borderId="17" xfId="0" applyFont="1" applyFill="1" applyBorder="1"/>
    <xf numFmtId="169" fontId="0" fillId="0" borderId="0" xfId="0" applyNumberFormat="1" applyAlignment="1">
      <alignment horizontal="center" vertical="center"/>
    </xf>
    <xf numFmtId="0" fontId="2" fillId="0" borderId="0" xfId="0" applyFont="1"/>
    <xf numFmtId="0" fontId="3" fillId="0" borderId="18" xfId="0" applyFont="1" applyFill="1" applyBorder="1"/>
    <xf numFmtId="0" fontId="0" fillId="0" borderId="19" xfId="0" applyFill="1" applyBorder="1" applyAlignment="1">
      <alignment horizontal="center" vertical="center"/>
    </xf>
    <xf numFmtId="0" fontId="3" fillId="0" borderId="20" xfId="0" applyFont="1" applyFill="1" applyBorder="1"/>
    <xf numFmtId="0" fontId="3" fillId="0" borderId="19" xfId="0" applyFont="1" applyBorder="1"/>
    <xf numFmtId="0" fontId="3" fillId="0" borderId="19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18" xfId="0" applyFont="1" applyFill="1" applyBorder="1" applyAlignment="1">
      <alignment horizontal="center"/>
    </xf>
    <xf numFmtId="0" fontId="13" fillId="0" borderId="0" xfId="0" applyNumberFormat="1" applyFont="1" applyAlignment="1">
      <alignment horizontal="centerContinuous" vertical="center"/>
    </xf>
    <xf numFmtId="165" fontId="0" fillId="0" borderId="36" xfId="0" applyNumberFormat="1" applyFill="1" applyBorder="1" applyAlignment="1">
      <alignment horizontal="center" vertical="center"/>
    </xf>
    <xf numFmtId="0" fontId="3" fillId="3" borderId="16" xfId="0" applyFont="1" applyFill="1" applyBorder="1" applyAlignment="1"/>
    <xf numFmtId="0" fontId="3" fillId="3" borderId="0" xfId="0" applyFont="1" applyFill="1"/>
    <xf numFmtId="3" fontId="0" fillId="3" borderId="48" xfId="0" applyNumberFormat="1" applyFill="1" applyBorder="1" applyAlignment="1">
      <alignment horizontal="center" vertical="center"/>
    </xf>
    <xf numFmtId="3" fontId="0" fillId="3" borderId="49" xfId="0" applyNumberFormat="1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15" xfId="0" applyNumberFormat="1" applyFill="1" applyBorder="1" applyAlignment="1">
      <alignment horizontal="center" vertical="center"/>
    </xf>
    <xf numFmtId="0" fontId="0" fillId="3" borderId="49" xfId="0" applyNumberFormat="1" applyFill="1" applyBorder="1" applyAlignment="1">
      <alignment horizontal="center" vertical="center"/>
    </xf>
    <xf numFmtId="3" fontId="0" fillId="3" borderId="51" xfId="0" applyNumberFormat="1" applyFill="1" applyBorder="1" applyAlignment="1">
      <alignment horizontal="center" vertical="center"/>
    </xf>
    <xf numFmtId="3" fontId="0" fillId="3" borderId="52" xfId="0" applyNumberFormat="1" applyFill="1" applyBorder="1" applyAlignment="1">
      <alignment horizontal="center" vertical="center"/>
    </xf>
    <xf numFmtId="0" fontId="0" fillId="3" borderId="48" xfId="0" applyNumberFormat="1" applyFill="1" applyBorder="1" applyAlignment="1">
      <alignment horizontal="center" vertical="center"/>
    </xf>
    <xf numFmtId="0" fontId="0" fillId="3" borderId="51" xfId="0" applyNumberFormat="1" applyFill="1" applyBorder="1" applyAlignment="1">
      <alignment horizontal="center" vertical="center"/>
    </xf>
    <xf numFmtId="0" fontId="0" fillId="3" borderId="53" xfId="0" applyNumberForma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26" xfId="5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67" fontId="2" fillId="0" borderId="0" xfId="0" applyNumberFormat="1" applyFont="1" applyAlignment="1">
      <alignment horizontal="center"/>
    </xf>
    <xf numFmtId="0" fontId="3" fillId="0" borderId="24" xfId="0" applyFont="1" applyBorder="1" applyAlignment="1">
      <alignment horizontal="center" vertical="center"/>
    </xf>
    <xf numFmtId="167" fontId="3" fillId="0" borderId="2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7" fontId="3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67" fontId="3" fillId="0" borderId="2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3" xfId="0" applyFont="1" applyFill="1" applyBorder="1"/>
    <xf numFmtId="0" fontId="0" fillId="0" borderId="4" xfId="0" applyFill="1" applyBorder="1" applyAlignment="1">
      <alignment horizontal="center" vertical="center"/>
    </xf>
    <xf numFmtId="0" fontId="2" fillId="0" borderId="0" xfId="0" applyFont="1"/>
    <xf numFmtId="0" fontId="3" fillId="0" borderId="54" xfId="0" applyFont="1" applyFill="1" applyBorder="1"/>
    <xf numFmtId="0" fontId="0" fillId="0" borderId="0" xfId="0" applyAlignment="1">
      <alignment vertical="center"/>
    </xf>
    <xf numFmtId="0" fontId="0" fillId="3" borderId="55" xfId="0" applyNumberFormat="1" applyFill="1" applyBorder="1" applyAlignment="1">
      <alignment horizontal="center" vertical="center"/>
    </xf>
    <xf numFmtId="0" fontId="3" fillId="0" borderId="56" xfId="0" applyFont="1" applyFill="1" applyBorder="1"/>
    <xf numFmtId="0" fontId="0" fillId="0" borderId="57" xfId="0" applyFill="1" applyBorder="1" applyAlignment="1">
      <alignment horizontal="center" vertical="center"/>
    </xf>
    <xf numFmtId="165" fontId="0" fillId="0" borderId="58" xfId="0" applyNumberFormat="1" applyFill="1" applyBorder="1" applyAlignment="1">
      <alignment horizontal="center" vertical="center"/>
    </xf>
    <xf numFmtId="3" fontId="0" fillId="3" borderId="59" xfId="0" applyNumberFormat="1" applyFill="1" applyBorder="1" applyAlignment="1">
      <alignment horizontal="center" vertical="center"/>
    </xf>
    <xf numFmtId="0" fontId="3" fillId="0" borderId="60" xfId="0" applyFont="1" applyFill="1" applyBorder="1"/>
    <xf numFmtId="0" fontId="2" fillId="0" borderId="57" xfId="0" applyFont="1" applyFill="1" applyBorder="1" applyAlignment="1">
      <alignment horizontal="center" vertical="center"/>
    </xf>
    <xf numFmtId="165" fontId="2" fillId="0" borderId="61" xfId="0" applyNumberFormat="1" applyFont="1" applyFill="1" applyBorder="1" applyAlignment="1">
      <alignment horizontal="center" vertical="center"/>
    </xf>
    <xf numFmtId="3" fontId="0" fillId="3" borderId="62" xfId="0" applyNumberFormat="1" applyFill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3" fillId="4" borderId="45" xfId="0" applyNumberFormat="1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0" fontId="17" fillId="0" borderId="0" xfId="0" applyFont="1" applyAlignment="1">
      <alignment horizontal="center"/>
    </xf>
    <xf numFmtId="0" fontId="17" fillId="4" borderId="43" xfId="0" applyFont="1" applyFill="1" applyBorder="1" applyAlignment="1"/>
    <xf numFmtId="0" fontId="10" fillId="4" borderId="44" xfId="0" applyFont="1" applyFill="1" applyBorder="1" applyAlignment="1">
      <alignment vertical="center"/>
    </xf>
    <xf numFmtId="0" fontId="0" fillId="4" borderId="44" xfId="0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0" borderId="0" xfId="0" applyFont="1"/>
    <xf numFmtId="0" fontId="3" fillId="0" borderId="3" xfId="0" applyFont="1" applyBorder="1"/>
    <xf numFmtId="0" fontId="1" fillId="0" borderId="37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0" fillId="0" borderId="37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" fillId="0" borderId="37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/>
    <xf numFmtId="0" fontId="2" fillId="0" borderId="30" xfId="5" applyFont="1" applyFill="1" applyBorder="1" applyAlignment="1">
      <alignment horizontal="center" vertical="center"/>
    </xf>
    <xf numFmtId="0" fontId="2" fillId="0" borderId="6" xfId="5" applyFont="1" applyFill="1" applyBorder="1" applyAlignment="1">
      <alignment horizontal="left"/>
    </xf>
    <xf numFmtId="0" fontId="2" fillId="0" borderId="6" xfId="5" applyFont="1" applyFill="1" applyBorder="1" applyAlignment="1">
      <alignment horizontal="center" vertical="center"/>
    </xf>
    <xf numFmtId="167" fontId="2" fillId="0" borderId="25" xfId="5" applyNumberFormat="1" applyFont="1" applyFill="1" applyBorder="1" applyAlignment="1">
      <alignment horizontal="center"/>
    </xf>
    <xf numFmtId="0" fontId="2" fillId="0" borderId="0" xfId="5" applyFont="1" applyBorder="1" applyAlignment="1">
      <alignment horizontal="center"/>
    </xf>
    <xf numFmtId="0" fontId="2" fillId="0" borderId="0" xfId="5" applyFont="1" applyBorder="1" applyAlignment="1">
      <alignment horizontal="left"/>
    </xf>
    <xf numFmtId="0" fontId="2" fillId="0" borderId="0" xfId="5" applyFont="1" applyBorder="1" applyAlignment="1">
      <alignment horizontal="center" vertical="center"/>
    </xf>
    <xf numFmtId="167" fontId="2" fillId="0" borderId="0" xfId="5" applyNumberFormat="1" applyFont="1" applyBorder="1" applyAlignment="1">
      <alignment horizontal="center" vertical="center"/>
    </xf>
    <xf numFmtId="0" fontId="2" fillId="0" borderId="26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left"/>
    </xf>
    <xf numFmtId="0" fontId="2" fillId="0" borderId="4" xfId="5" applyFont="1" applyFill="1" applyBorder="1" applyAlignment="1">
      <alignment horizontal="center" vertical="center"/>
    </xf>
    <xf numFmtId="167" fontId="2" fillId="0" borderId="27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64" xfId="5" applyFont="1" applyFill="1" applyBorder="1" applyAlignment="1">
      <alignment horizontal="center"/>
    </xf>
    <xf numFmtId="0" fontId="2" fillId="0" borderId="57" xfId="5" applyFont="1" applyFill="1" applyBorder="1" applyAlignment="1">
      <alignment horizontal="left"/>
    </xf>
    <xf numFmtId="0" fontId="2" fillId="0" borderId="57" xfId="5" applyFont="1" applyFill="1" applyBorder="1" applyAlignment="1">
      <alignment horizontal="center" vertical="center"/>
    </xf>
    <xf numFmtId="167" fontId="2" fillId="0" borderId="63" xfId="5" applyNumberFormat="1" applyFont="1" applyFill="1" applyBorder="1" applyAlignment="1">
      <alignment horizontal="center" vertical="center"/>
    </xf>
    <xf numFmtId="0" fontId="2" fillId="0" borderId="65" xfId="5" applyFont="1" applyFill="1" applyBorder="1" applyAlignment="1">
      <alignment horizontal="left"/>
    </xf>
    <xf numFmtId="0" fontId="2" fillId="0" borderId="57" xfId="5" applyFont="1" applyFill="1" applyBorder="1" applyAlignment="1">
      <alignment horizontal="center"/>
    </xf>
    <xf numFmtId="167" fontId="2" fillId="0" borderId="63" xfId="5" applyNumberFormat="1" applyFont="1" applyFill="1" applyBorder="1" applyAlignment="1">
      <alignment horizontal="center"/>
    </xf>
    <xf numFmtId="0" fontId="2" fillId="0" borderId="32" xfId="5" applyFont="1" applyFill="1" applyBorder="1" applyAlignment="1">
      <alignment horizontal="center"/>
    </xf>
    <xf numFmtId="0" fontId="2" fillId="0" borderId="32" xfId="5" applyFont="1" applyFill="1" applyBorder="1" applyAlignment="1">
      <alignment horizontal="left"/>
    </xf>
    <xf numFmtId="167" fontId="2" fillId="0" borderId="29" xfId="5" applyNumberFormat="1" applyFont="1" applyFill="1" applyBorder="1" applyAlignment="1">
      <alignment horizontal="center"/>
    </xf>
    <xf numFmtId="12" fontId="2" fillId="0" borderId="4" xfId="5" applyNumberFormat="1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center" vertical="center"/>
    </xf>
    <xf numFmtId="167" fontId="27" fillId="0" borderId="27" xfId="1" applyNumberFormat="1" applyFont="1" applyFill="1" applyBorder="1" applyAlignment="1">
      <alignment horizontal="center"/>
    </xf>
    <xf numFmtId="0" fontId="2" fillId="0" borderId="34" xfId="5" applyFont="1" applyFill="1" applyBorder="1" applyAlignment="1">
      <alignment horizontal="center"/>
    </xf>
    <xf numFmtId="167" fontId="2" fillId="0" borderId="27" xfId="5" applyNumberFormat="1" applyFont="1" applyFill="1" applyBorder="1" applyAlignment="1" applyProtection="1">
      <alignment horizontal="center" vertical="center"/>
      <protection locked="0"/>
    </xf>
    <xf numFmtId="0" fontId="2" fillId="0" borderId="33" xfId="5" applyFont="1" applyFill="1" applyBorder="1" applyAlignment="1">
      <alignment horizontal="center"/>
    </xf>
    <xf numFmtId="167" fontId="2" fillId="0" borderId="38" xfId="5" applyNumberFormat="1" applyFont="1" applyFill="1" applyBorder="1" applyAlignment="1" applyProtection="1">
      <alignment horizontal="center" vertical="center"/>
      <protection locked="0"/>
    </xf>
    <xf numFmtId="0" fontId="2" fillId="0" borderId="35" xfId="5" applyFont="1" applyFill="1" applyBorder="1" applyAlignment="1">
      <alignment horizontal="center"/>
    </xf>
    <xf numFmtId="0" fontId="2" fillId="0" borderId="6" xfId="5" applyFont="1" applyFill="1" applyBorder="1" applyAlignment="1">
      <alignment horizontal="center"/>
    </xf>
    <xf numFmtId="0" fontId="2" fillId="0" borderId="4" xfId="5" applyFont="1" applyFill="1" applyBorder="1" applyAlignment="1">
      <alignment horizontal="left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30" xfId="5" applyFont="1" applyFill="1" applyBorder="1" applyAlignment="1">
      <alignment horizontal="center"/>
    </xf>
    <xf numFmtId="165" fontId="2" fillId="0" borderId="27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3" fontId="0" fillId="3" borderId="9" xfId="0" applyNumberFormat="1" applyFill="1" applyBorder="1" applyAlignment="1" applyProtection="1">
      <alignment horizontal="center" vertical="center"/>
    </xf>
    <xf numFmtId="3" fontId="0" fillId="3" borderId="8" xfId="0" applyNumberFormat="1" applyFill="1" applyBorder="1" applyAlignment="1" applyProtection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0" fontId="3" fillId="3" borderId="40" xfId="0" applyFont="1" applyFill="1" applyBorder="1" applyAlignment="1"/>
    <xf numFmtId="0" fontId="3" fillId="3" borderId="46" xfId="0" applyFont="1" applyFill="1" applyBorder="1" applyAlignment="1"/>
    <xf numFmtId="0" fontId="3" fillId="3" borderId="16" xfId="0" applyFont="1" applyFill="1" applyBorder="1" applyAlignment="1"/>
    <xf numFmtId="0" fontId="3" fillId="3" borderId="8" xfId="0" applyFont="1" applyFill="1" applyBorder="1" applyAlignment="1"/>
    <xf numFmtId="0" fontId="3" fillId="3" borderId="42" xfId="0" applyFont="1" applyFill="1" applyBorder="1"/>
    <xf numFmtId="0" fontId="3" fillId="3" borderId="47" xfId="0" applyFont="1" applyFill="1" applyBorder="1"/>
    <xf numFmtId="0" fontId="3" fillId="0" borderId="39" xfId="0" applyFont="1" applyBorder="1" applyAlignment="1"/>
    <xf numFmtId="0" fontId="3" fillId="0" borderId="40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  <xf numFmtId="0" fontId="3" fillId="0" borderId="41" xfId="0" applyFont="1" applyBorder="1" applyAlignment="1"/>
    <xf numFmtId="0" fontId="3" fillId="0" borderId="42" xfId="0" applyFont="1" applyBorder="1" applyAlignment="1"/>
    <xf numFmtId="0" fontId="7" fillId="2" borderId="43" xfId="0" applyFont="1" applyFill="1" applyBorder="1" applyAlignment="1">
      <alignment horizontal="center"/>
    </xf>
    <xf numFmtId="0" fontId="9" fillId="2" borderId="44" xfId="0" applyFont="1" applyFill="1" applyBorder="1" applyAlignment="1"/>
    <xf numFmtId="0" fontId="9" fillId="2" borderId="45" xfId="0" applyFont="1" applyFill="1" applyBorder="1" applyAlignment="1"/>
    <xf numFmtId="0" fontId="3" fillId="4" borderId="43" xfId="0" applyFont="1" applyFill="1" applyBorder="1" applyAlignment="1">
      <alignment horizontal="left" vertical="center" indent="1"/>
    </xf>
    <xf numFmtId="0" fontId="3" fillId="4" borderId="44" xfId="0" applyFont="1" applyFill="1" applyBorder="1" applyAlignment="1">
      <alignment horizontal="left" vertical="center" indent="1"/>
    </xf>
    <xf numFmtId="0" fontId="3" fillId="4" borderId="45" xfId="0" applyFont="1" applyFill="1" applyBorder="1" applyAlignment="1">
      <alignment horizontal="left" vertical="center" indent="1"/>
    </xf>
    <xf numFmtId="164" fontId="10" fillId="4" borderId="44" xfId="0" applyNumberFormat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9" fillId="2" borderId="40" xfId="0" applyFont="1" applyFill="1" applyBorder="1" applyAlignment="1"/>
    <xf numFmtId="0" fontId="9" fillId="2" borderId="46" xfId="0" applyFont="1" applyFill="1" applyBorder="1" applyAlignment="1"/>
  </cellXfs>
  <cellStyles count="6">
    <cellStyle name="Currency 2" xfId="3"/>
    <cellStyle name="Normal" xfId="0" builtinId="0"/>
    <cellStyle name="Normal 2" xfId="2"/>
    <cellStyle name="Normal 3" xfId="5"/>
    <cellStyle name="Normal 4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1"/>
  <sheetViews>
    <sheetView workbookViewId="0">
      <pane ySplit="7" topLeftCell="A8" activePane="bottomLeft" state="frozen"/>
      <selection pane="bottomLeft" activeCell="L26" sqref="L26"/>
    </sheetView>
  </sheetViews>
  <sheetFormatPr defaultRowHeight="12.75" x14ac:dyDescent="0.2"/>
  <cols>
    <col min="1" max="1" width="7.85546875" style="94" customWidth="1"/>
    <col min="2" max="2" width="57.42578125" style="96" customWidth="1"/>
    <col min="3" max="3" width="9.5703125" style="85" customWidth="1"/>
    <col min="4" max="4" width="13.42578125" style="86" customWidth="1"/>
    <col min="5" max="5" width="9.140625" style="136"/>
  </cols>
  <sheetData>
    <row r="1" spans="1:5" ht="18" x14ac:dyDescent="0.25">
      <c r="B1" s="103" t="s">
        <v>231</v>
      </c>
    </row>
    <row r="2" spans="1:5" x14ac:dyDescent="0.2">
      <c r="B2" s="102" t="s">
        <v>222</v>
      </c>
    </row>
    <row r="4" spans="1:5" ht="13.5" thickBot="1" x14ac:dyDescent="0.25">
      <c r="A4" s="94" t="s">
        <v>0</v>
      </c>
    </row>
    <row r="5" spans="1:5" ht="13.5" thickTop="1" x14ac:dyDescent="0.2">
      <c r="A5" s="100" t="s">
        <v>0</v>
      </c>
      <c r="B5" s="97"/>
      <c r="C5" s="87"/>
      <c r="D5" s="88"/>
    </row>
    <row r="6" spans="1:5" x14ac:dyDescent="0.2">
      <c r="A6" s="101"/>
      <c r="B6" s="98"/>
      <c r="C6" s="89"/>
      <c r="D6" s="90" t="s">
        <v>128</v>
      </c>
    </row>
    <row r="7" spans="1:5" s="63" customFormat="1" ht="13.5" thickBot="1" x14ac:dyDescent="0.25">
      <c r="A7" s="91" t="s">
        <v>2</v>
      </c>
      <c r="B7" s="99" t="s">
        <v>3</v>
      </c>
      <c r="C7" s="92" t="s">
        <v>1</v>
      </c>
      <c r="D7" s="93" t="s">
        <v>4</v>
      </c>
      <c r="E7" s="136"/>
    </row>
    <row r="8" spans="1:5" ht="13.5" thickTop="1" x14ac:dyDescent="0.2">
      <c r="A8" s="142">
        <v>1</v>
      </c>
      <c r="B8" s="143" t="s">
        <v>111</v>
      </c>
      <c r="C8" s="144" t="s">
        <v>8</v>
      </c>
      <c r="D8" s="145">
        <v>12</v>
      </c>
    </row>
    <row r="9" spans="1:5" x14ac:dyDescent="0.2">
      <c r="A9" s="150">
        <v>2</v>
      </c>
      <c r="B9" s="151" t="s">
        <v>223</v>
      </c>
      <c r="C9" s="152" t="s">
        <v>99</v>
      </c>
      <c r="D9" s="153">
        <v>3500</v>
      </c>
      <c r="E9" s="137"/>
    </row>
    <row r="10" spans="1:5" x14ac:dyDescent="0.2">
      <c r="A10" s="150">
        <v>3</v>
      </c>
      <c r="B10" s="151" t="s">
        <v>176</v>
      </c>
      <c r="C10" s="152" t="s">
        <v>8</v>
      </c>
      <c r="D10" s="153">
        <v>68</v>
      </c>
    </row>
    <row r="11" spans="1:5" x14ac:dyDescent="0.2">
      <c r="A11" s="150">
        <v>4</v>
      </c>
      <c r="B11" s="151" t="s">
        <v>112</v>
      </c>
      <c r="C11" s="152" t="s">
        <v>8</v>
      </c>
      <c r="D11" s="153">
        <v>84</v>
      </c>
      <c r="E11" s="137"/>
    </row>
    <row r="12" spans="1:5" x14ac:dyDescent="0.2">
      <c r="A12" s="150">
        <v>5</v>
      </c>
      <c r="B12" s="151" t="s">
        <v>224</v>
      </c>
      <c r="C12" s="152" t="s">
        <v>10</v>
      </c>
      <c r="D12" s="153">
        <v>700</v>
      </c>
    </row>
    <row r="13" spans="1:5" x14ac:dyDescent="0.2">
      <c r="A13" s="150">
        <v>6</v>
      </c>
      <c r="B13" s="151" t="s">
        <v>151</v>
      </c>
      <c r="C13" s="152" t="s">
        <v>10</v>
      </c>
      <c r="D13" s="153">
        <v>1283</v>
      </c>
    </row>
    <row r="14" spans="1:5" x14ac:dyDescent="0.2">
      <c r="A14" s="150">
        <v>7</v>
      </c>
      <c r="B14" s="151" t="s">
        <v>113</v>
      </c>
      <c r="C14" s="152" t="s">
        <v>7</v>
      </c>
      <c r="D14" s="153">
        <v>2</v>
      </c>
      <c r="E14" s="137"/>
    </row>
    <row r="15" spans="1:5" x14ac:dyDescent="0.2">
      <c r="A15" s="150">
        <v>8</v>
      </c>
      <c r="B15" s="151" t="s">
        <v>141</v>
      </c>
      <c r="C15" s="152" t="s">
        <v>7</v>
      </c>
      <c r="D15" s="153">
        <v>48</v>
      </c>
      <c r="E15" s="137"/>
    </row>
    <row r="16" spans="1:5" x14ac:dyDescent="0.2">
      <c r="A16" s="150">
        <v>9</v>
      </c>
      <c r="B16" s="151" t="s">
        <v>114</v>
      </c>
      <c r="C16" s="152" t="s">
        <v>10</v>
      </c>
      <c r="D16" s="153">
        <v>1300</v>
      </c>
      <c r="E16" s="137"/>
    </row>
    <row r="17" spans="1:5" x14ac:dyDescent="0.2">
      <c r="A17" s="150">
        <v>10</v>
      </c>
      <c r="B17" s="151" t="s">
        <v>115</v>
      </c>
      <c r="C17" s="152" t="s">
        <v>7</v>
      </c>
      <c r="D17" s="153">
        <v>58</v>
      </c>
    </row>
    <row r="18" spans="1:5" x14ac:dyDescent="0.2">
      <c r="A18" s="150">
        <v>11</v>
      </c>
      <c r="B18" s="151" t="s">
        <v>116</v>
      </c>
      <c r="C18" s="154" t="s">
        <v>117</v>
      </c>
      <c r="D18" s="153">
        <v>260</v>
      </c>
      <c r="E18" s="137"/>
    </row>
    <row r="19" spans="1:5" x14ac:dyDescent="0.2">
      <c r="A19" s="150">
        <v>12</v>
      </c>
      <c r="B19" s="151" t="s">
        <v>225</v>
      </c>
      <c r="C19" s="152" t="s">
        <v>99</v>
      </c>
      <c r="D19" s="153">
        <v>1750</v>
      </c>
      <c r="E19" s="137"/>
    </row>
    <row r="20" spans="1:5" s="56" customFormat="1" x14ac:dyDescent="0.2">
      <c r="A20" s="84">
        <v>13</v>
      </c>
      <c r="B20" s="151" t="s">
        <v>6</v>
      </c>
      <c r="C20" s="155" t="s">
        <v>5</v>
      </c>
      <c r="D20" s="153">
        <v>27</v>
      </c>
      <c r="E20" s="138"/>
    </row>
    <row r="21" spans="1:5" s="56" customFormat="1" x14ac:dyDescent="0.2">
      <c r="A21" s="84">
        <v>14</v>
      </c>
      <c r="B21" s="151" t="s">
        <v>9</v>
      </c>
      <c r="C21" s="155" t="s">
        <v>8</v>
      </c>
      <c r="D21" s="153">
        <v>12</v>
      </c>
      <c r="E21" s="135"/>
    </row>
    <row r="22" spans="1:5" s="56" customFormat="1" x14ac:dyDescent="0.2">
      <c r="A22" s="84">
        <v>15</v>
      </c>
      <c r="B22" s="151" t="s">
        <v>118</v>
      </c>
      <c r="C22" s="155" t="s">
        <v>7</v>
      </c>
      <c r="D22" s="153">
        <v>19</v>
      </c>
      <c r="E22" s="135"/>
    </row>
    <row r="23" spans="1:5" s="56" customFormat="1" x14ac:dyDescent="0.2">
      <c r="A23" s="84">
        <v>16</v>
      </c>
      <c r="B23" s="151" t="s">
        <v>119</v>
      </c>
      <c r="C23" s="155" t="s">
        <v>7</v>
      </c>
      <c r="D23" s="153">
        <v>27</v>
      </c>
      <c r="E23" s="135"/>
    </row>
    <row r="24" spans="1:5" s="56" customFormat="1" x14ac:dyDescent="0.2">
      <c r="A24" s="84">
        <v>17</v>
      </c>
      <c r="B24" s="151" t="s">
        <v>11</v>
      </c>
      <c r="C24" s="155" t="s">
        <v>7</v>
      </c>
      <c r="D24" s="153">
        <v>6</v>
      </c>
      <c r="E24" s="135"/>
    </row>
    <row r="25" spans="1:5" s="56" customFormat="1" x14ac:dyDescent="0.2">
      <c r="A25" s="84">
        <v>18</v>
      </c>
      <c r="B25" s="151" t="s">
        <v>120</v>
      </c>
      <c r="C25" s="155" t="s">
        <v>10</v>
      </c>
      <c r="D25" s="153">
        <v>577</v>
      </c>
      <c r="E25" s="135"/>
    </row>
    <row r="26" spans="1:5" s="56" customFormat="1" x14ac:dyDescent="0.2">
      <c r="A26" s="84">
        <v>19</v>
      </c>
      <c r="B26" s="151" t="s">
        <v>152</v>
      </c>
      <c r="C26" s="155" t="s">
        <v>10</v>
      </c>
      <c r="D26" s="153">
        <v>494</v>
      </c>
      <c r="E26" s="135"/>
    </row>
    <row r="27" spans="1:5" s="56" customFormat="1" x14ac:dyDescent="0.2">
      <c r="A27" s="84">
        <v>20</v>
      </c>
      <c r="B27" s="151" t="s">
        <v>153</v>
      </c>
      <c r="C27" s="155" t="s">
        <v>10</v>
      </c>
      <c r="D27" s="153">
        <v>1012</v>
      </c>
      <c r="E27" s="135"/>
    </row>
    <row r="28" spans="1:5" s="56" customFormat="1" x14ac:dyDescent="0.2">
      <c r="A28" s="84">
        <v>21</v>
      </c>
      <c r="B28" s="151" t="s">
        <v>154</v>
      </c>
      <c r="C28" s="155" t="s">
        <v>10</v>
      </c>
      <c r="D28" s="153">
        <v>1666</v>
      </c>
      <c r="E28" s="135"/>
    </row>
    <row r="29" spans="1:5" s="56" customFormat="1" x14ac:dyDescent="0.2">
      <c r="A29" s="84">
        <v>22</v>
      </c>
      <c r="B29" s="151" t="s">
        <v>155</v>
      </c>
      <c r="C29" s="155" t="s">
        <v>10</v>
      </c>
      <c r="D29" s="153">
        <v>2600</v>
      </c>
      <c r="E29" s="135"/>
    </row>
    <row r="30" spans="1:5" s="56" customFormat="1" x14ac:dyDescent="0.2">
      <c r="A30" s="84">
        <v>23</v>
      </c>
      <c r="B30" s="151" t="s">
        <v>12</v>
      </c>
      <c r="C30" s="155" t="s">
        <v>13</v>
      </c>
      <c r="D30" s="153">
        <v>30</v>
      </c>
      <c r="E30" s="135"/>
    </row>
    <row r="31" spans="1:5" s="56" customFormat="1" x14ac:dyDescent="0.2">
      <c r="A31" s="84">
        <v>24</v>
      </c>
      <c r="B31" s="151" t="s">
        <v>14</v>
      </c>
      <c r="C31" s="155" t="s">
        <v>13</v>
      </c>
      <c r="D31" s="153">
        <v>33</v>
      </c>
      <c r="E31" s="135"/>
    </row>
    <row r="32" spans="1:5" s="56" customFormat="1" x14ac:dyDescent="0.2">
      <c r="A32" s="84">
        <v>25</v>
      </c>
      <c r="B32" s="151" t="s">
        <v>15</v>
      </c>
      <c r="C32" s="155" t="s">
        <v>13</v>
      </c>
      <c r="D32" s="153">
        <v>33</v>
      </c>
      <c r="E32" s="135"/>
    </row>
    <row r="33" spans="1:5" s="56" customFormat="1" x14ac:dyDescent="0.2">
      <c r="A33" s="84">
        <v>26</v>
      </c>
      <c r="B33" s="151" t="s">
        <v>16</v>
      </c>
      <c r="C33" s="155" t="s">
        <v>13</v>
      </c>
      <c r="D33" s="153">
        <v>32</v>
      </c>
      <c r="E33" s="135"/>
    </row>
    <row r="34" spans="1:5" s="56" customFormat="1" x14ac:dyDescent="0.2">
      <c r="A34" s="84">
        <v>27</v>
      </c>
      <c r="B34" s="151" t="s">
        <v>17</v>
      </c>
      <c r="C34" s="155" t="s">
        <v>18</v>
      </c>
      <c r="D34" s="153">
        <v>4</v>
      </c>
      <c r="E34" s="135"/>
    </row>
    <row r="35" spans="1:5" s="56" customFormat="1" x14ac:dyDescent="0.2">
      <c r="A35" s="84">
        <v>28</v>
      </c>
      <c r="B35" s="151" t="s">
        <v>121</v>
      </c>
      <c r="C35" s="155" t="s">
        <v>5</v>
      </c>
      <c r="D35" s="153">
        <v>227</v>
      </c>
      <c r="E35" s="135"/>
    </row>
    <row r="36" spans="1:5" s="56" customFormat="1" x14ac:dyDescent="0.2">
      <c r="A36" s="84">
        <v>29</v>
      </c>
      <c r="B36" s="151" t="s">
        <v>122</v>
      </c>
      <c r="C36" s="155" t="s">
        <v>5</v>
      </c>
      <c r="D36" s="153">
        <v>220</v>
      </c>
      <c r="E36" s="135"/>
    </row>
    <row r="37" spans="1:5" s="56" customFormat="1" x14ac:dyDescent="0.2">
      <c r="A37" s="84">
        <v>30</v>
      </c>
      <c r="B37" s="151" t="s">
        <v>123</v>
      </c>
      <c r="C37" s="155" t="s">
        <v>5</v>
      </c>
      <c r="D37" s="153">
        <v>916</v>
      </c>
      <c r="E37" s="135"/>
    </row>
    <row r="38" spans="1:5" s="56" customFormat="1" x14ac:dyDescent="0.2">
      <c r="A38" s="84">
        <v>31</v>
      </c>
      <c r="B38" s="151" t="s">
        <v>124</v>
      </c>
      <c r="C38" s="155" t="s">
        <v>5</v>
      </c>
      <c r="D38" s="153">
        <v>835</v>
      </c>
      <c r="E38" s="135"/>
    </row>
    <row r="39" spans="1:5" s="56" customFormat="1" x14ac:dyDescent="0.2">
      <c r="A39" s="84">
        <v>32</v>
      </c>
      <c r="B39" s="151" t="s">
        <v>156</v>
      </c>
      <c r="C39" s="155" t="s">
        <v>8</v>
      </c>
      <c r="D39" s="153">
        <v>81</v>
      </c>
      <c r="E39" s="135"/>
    </row>
    <row r="40" spans="1:5" s="56" customFormat="1" x14ac:dyDescent="0.2">
      <c r="A40" s="84">
        <v>33</v>
      </c>
      <c r="B40" s="168" t="s">
        <v>157</v>
      </c>
      <c r="C40" s="155" t="s">
        <v>8</v>
      </c>
      <c r="D40" s="153">
        <v>84</v>
      </c>
      <c r="E40" s="135"/>
    </row>
    <row r="41" spans="1:5" s="56" customFormat="1" x14ac:dyDescent="0.2">
      <c r="A41" s="84">
        <v>34</v>
      </c>
      <c r="B41" s="151" t="s">
        <v>19</v>
      </c>
      <c r="C41" s="155" t="s">
        <v>7</v>
      </c>
      <c r="D41" s="153">
        <v>37</v>
      </c>
      <c r="E41" s="135"/>
    </row>
    <row r="42" spans="1:5" s="56" customFormat="1" x14ac:dyDescent="0.2">
      <c r="A42" s="84">
        <v>35</v>
      </c>
      <c r="B42" s="151" t="s">
        <v>20</v>
      </c>
      <c r="C42" s="155" t="s">
        <v>7</v>
      </c>
      <c r="D42" s="153">
        <v>37</v>
      </c>
      <c r="E42" s="135"/>
    </row>
    <row r="43" spans="1:5" s="56" customFormat="1" x14ac:dyDescent="0.2">
      <c r="A43" s="84">
        <v>36</v>
      </c>
      <c r="B43" s="151" t="s">
        <v>158</v>
      </c>
      <c r="C43" s="155" t="s">
        <v>7</v>
      </c>
      <c r="D43" s="153">
        <v>36</v>
      </c>
      <c r="E43" s="135"/>
    </row>
    <row r="44" spans="1:5" s="56" customFormat="1" x14ac:dyDescent="0.2">
      <c r="A44" s="84">
        <v>37</v>
      </c>
      <c r="B44" s="151" t="s">
        <v>21</v>
      </c>
      <c r="C44" s="155" t="s">
        <v>13</v>
      </c>
      <c r="D44" s="153">
        <v>45</v>
      </c>
      <c r="E44" s="135"/>
    </row>
    <row r="45" spans="1:5" s="56" customFormat="1" x14ac:dyDescent="0.2">
      <c r="A45" s="84">
        <v>38</v>
      </c>
      <c r="B45" s="151" t="s">
        <v>159</v>
      </c>
      <c r="C45" s="155" t="s">
        <v>13</v>
      </c>
      <c r="D45" s="153">
        <v>137</v>
      </c>
      <c r="E45" s="135"/>
    </row>
    <row r="46" spans="1:5" s="56" customFormat="1" x14ac:dyDescent="0.2">
      <c r="A46" s="84">
        <v>39</v>
      </c>
      <c r="B46" s="151" t="s">
        <v>160</v>
      </c>
      <c r="C46" s="155" t="s">
        <v>13</v>
      </c>
      <c r="D46" s="153">
        <v>498</v>
      </c>
      <c r="E46" s="140"/>
    </row>
    <row r="47" spans="1:5" s="56" customFormat="1" x14ac:dyDescent="0.2">
      <c r="A47" s="84">
        <v>40</v>
      </c>
      <c r="B47" s="151" t="s">
        <v>22</v>
      </c>
      <c r="C47" s="155" t="s">
        <v>10</v>
      </c>
      <c r="D47" s="153">
        <v>3939</v>
      </c>
      <c r="E47" s="135"/>
    </row>
    <row r="48" spans="1:5" s="56" customFormat="1" x14ac:dyDescent="0.2">
      <c r="A48" s="84">
        <v>41</v>
      </c>
      <c r="B48" s="151" t="s">
        <v>23</v>
      </c>
      <c r="C48" s="155" t="s">
        <v>10</v>
      </c>
      <c r="D48" s="153">
        <v>3939</v>
      </c>
      <c r="E48" s="135"/>
    </row>
    <row r="49" spans="1:5" s="56" customFormat="1" x14ac:dyDescent="0.2">
      <c r="A49" s="84">
        <v>42</v>
      </c>
      <c r="B49" s="169" t="s">
        <v>208</v>
      </c>
      <c r="C49" s="155" t="s">
        <v>10</v>
      </c>
      <c r="D49" s="153">
        <v>5826</v>
      </c>
      <c r="E49" s="135"/>
    </row>
    <row r="50" spans="1:5" s="56" customFormat="1" x14ac:dyDescent="0.2">
      <c r="A50" s="84">
        <v>43</v>
      </c>
      <c r="B50" s="170" t="s">
        <v>209</v>
      </c>
      <c r="C50" s="155" t="s">
        <v>10</v>
      </c>
      <c r="D50" s="153">
        <v>5878</v>
      </c>
      <c r="E50" s="135"/>
    </row>
    <row r="51" spans="1:5" s="56" customFormat="1" x14ac:dyDescent="0.2">
      <c r="A51" s="84">
        <v>44</v>
      </c>
      <c r="B51" s="170" t="s">
        <v>210</v>
      </c>
      <c r="C51" s="155" t="s">
        <v>10</v>
      </c>
      <c r="D51" s="153">
        <v>5847</v>
      </c>
      <c r="E51" s="135"/>
    </row>
    <row r="52" spans="1:5" s="56" customFormat="1" x14ac:dyDescent="0.2">
      <c r="A52" s="84">
        <v>45</v>
      </c>
      <c r="B52" s="170" t="s">
        <v>211</v>
      </c>
      <c r="C52" s="155" t="s">
        <v>10</v>
      </c>
      <c r="D52" s="153">
        <v>4265</v>
      </c>
      <c r="E52" s="135"/>
    </row>
    <row r="53" spans="1:5" s="56" customFormat="1" x14ac:dyDescent="0.2">
      <c r="A53" s="84">
        <v>46</v>
      </c>
      <c r="B53" s="170" t="s">
        <v>212</v>
      </c>
      <c r="C53" s="155" t="s">
        <v>10</v>
      </c>
      <c r="D53" s="153">
        <v>4362</v>
      </c>
      <c r="E53" s="135"/>
    </row>
    <row r="54" spans="1:5" s="56" customFormat="1" x14ac:dyDescent="0.2">
      <c r="A54" s="84">
        <v>47</v>
      </c>
      <c r="B54" s="170" t="s">
        <v>213</v>
      </c>
      <c r="C54" s="155" t="s">
        <v>10</v>
      </c>
      <c r="D54" s="153">
        <v>4122</v>
      </c>
      <c r="E54" s="135"/>
    </row>
    <row r="55" spans="1:5" s="56" customFormat="1" x14ac:dyDescent="0.2">
      <c r="A55" s="84">
        <v>48</v>
      </c>
      <c r="B55" s="170" t="s">
        <v>214</v>
      </c>
      <c r="C55" s="171" t="s">
        <v>10</v>
      </c>
      <c r="D55" s="172">
        <v>5816</v>
      </c>
      <c r="E55" s="139"/>
    </row>
    <row r="56" spans="1:5" s="56" customFormat="1" x14ac:dyDescent="0.2">
      <c r="A56" s="84">
        <v>49</v>
      </c>
      <c r="B56" s="151" t="s">
        <v>24</v>
      </c>
      <c r="C56" s="155" t="s">
        <v>10</v>
      </c>
      <c r="D56" s="153">
        <v>4610</v>
      </c>
      <c r="E56" s="135"/>
    </row>
    <row r="57" spans="1:5" s="56" customFormat="1" x14ac:dyDescent="0.2">
      <c r="A57" s="84">
        <v>50</v>
      </c>
      <c r="B57" s="151" t="s">
        <v>25</v>
      </c>
      <c r="C57" s="155" t="s">
        <v>10</v>
      </c>
      <c r="D57" s="153">
        <v>5725.0000000000009</v>
      </c>
      <c r="E57" s="135"/>
    </row>
    <row r="58" spans="1:5" s="56" customFormat="1" x14ac:dyDescent="0.2">
      <c r="A58" s="84">
        <v>51</v>
      </c>
      <c r="B58" s="151" t="s">
        <v>26</v>
      </c>
      <c r="C58" s="155" t="s">
        <v>10</v>
      </c>
      <c r="D58" s="153">
        <v>6996.6020000000008</v>
      </c>
      <c r="E58" s="135"/>
    </row>
    <row r="59" spans="1:5" s="56" customFormat="1" x14ac:dyDescent="0.2">
      <c r="A59" s="84">
        <v>52</v>
      </c>
      <c r="B59" s="151" t="s">
        <v>27</v>
      </c>
      <c r="C59" s="155" t="s">
        <v>10</v>
      </c>
      <c r="D59" s="153">
        <v>1534</v>
      </c>
      <c r="E59" s="135"/>
    </row>
    <row r="60" spans="1:5" s="56" customFormat="1" x14ac:dyDescent="0.2">
      <c r="A60" s="84">
        <v>53</v>
      </c>
      <c r="B60" s="151" t="s">
        <v>28</v>
      </c>
      <c r="C60" s="155" t="s">
        <v>7</v>
      </c>
      <c r="D60" s="153">
        <v>70</v>
      </c>
      <c r="E60" s="135"/>
    </row>
    <row r="61" spans="1:5" s="56" customFormat="1" x14ac:dyDescent="0.2">
      <c r="A61" s="84">
        <v>54</v>
      </c>
      <c r="B61" s="151" t="s">
        <v>29</v>
      </c>
      <c r="C61" s="155" t="s">
        <v>7</v>
      </c>
      <c r="D61" s="153">
        <v>77</v>
      </c>
      <c r="E61" s="135"/>
    </row>
    <row r="62" spans="1:5" s="56" customFormat="1" x14ac:dyDescent="0.2">
      <c r="A62" s="84">
        <v>55</v>
      </c>
      <c r="B62" s="151" t="s">
        <v>30</v>
      </c>
      <c r="C62" s="155" t="s">
        <v>7</v>
      </c>
      <c r="D62" s="153">
        <v>98</v>
      </c>
      <c r="E62" s="135"/>
    </row>
    <row r="63" spans="1:5" s="56" customFormat="1" x14ac:dyDescent="0.2">
      <c r="A63" s="84">
        <v>56</v>
      </c>
      <c r="B63" s="151" t="s">
        <v>31</v>
      </c>
      <c r="C63" s="155" t="s">
        <v>7</v>
      </c>
      <c r="D63" s="153">
        <v>131</v>
      </c>
      <c r="E63" s="135"/>
    </row>
    <row r="64" spans="1:5" s="56" customFormat="1" x14ac:dyDescent="0.2">
      <c r="A64" s="84">
        <v>57</v>
      </c>
      <c r="B64" s="151" t="s">
        <v>32</v>
      </c>
      <c r="C64" s="155" t="s">
        <v>7</v>
      </c>
      <c r="D64" s="153">
        <v>169</v>
      </c>
      <c r="E64" s="135"/>
    </row>
    <row r="65" spans="1:5" s="56" customFormat="1" x14ac:dyDescent="0.2">
      <c r="A65" s="84">
        <v>58</v>
      </c>
      <c r="B65" s="151" t="s">
        <v>33</v>
      </c>
      <c r="C65" s="155" t="s">
        <v>7</v>
      </c>
      <c r="D65" s="153">
        <v>231</v>
      </c>
      <c r="E65" s="135"/>
    </row>
    <row r="66" spans="1:5" s="56" customFormat="1" x14ac:dyDescent="0.2">
      <c r="A66" s="84">
        <v>59</v>
      </c>
      <c r="B66" s="151" t="s">
        <v>34</v>
      </c>
      <c r="C66" s="155" t="s">
        <v>7</v>
      </c>
      <c r="D66" s="153">
        <v>286</v>
      </c>
      <c r="E66" s="135"/>
    </row>
    <row r="67" spans="1:5" s="56" customFormat="1" x14ac:dyDescent="0.2">
      <c r="A67" s="84">
        <v>60</v>
      </c>
      <c r="B67" s="151" t="s">
        <v>177</v>
      </c>
      <c r="C67" s="155" t="s">
        <v>7</v>
      </c>
      <c r="D67" s="153">
        <v>66</v>
      </c>
      <c r="E67" s="135"/>
    </row>
    <row r="68" spans="1:5" s="56" customFormat="1" x14ac:dyDescent="0.2">
      <c r="A68" s="84">
        <v>61</v>
      </c>
      <c r="B68" s="151" t="s">
        <v>178</v>
      </c>
      <c r="C68" s="155" t="s">
        <v>7</v>
      </c>
      <c r="D68" s="153">
        <v>71</v>
      </c>
      <c r="E68" s="135"/>
    </row>
    <row r="69" spans="1:5" s="56" customFormat="1" x14ac:dyDescent="0.2">
      <c r="A69" s="84">
        <v>62</v>
      </c>
      <c r="B69" s="151" t="s">
        <v>179</v>
      </c>
      <c r="C69" s="155" t="s">
        <v>7</v>
      </c>
      <c r="D69" s="153">
        <v>89</v>
      </c>
      <c r="E69" s="135"/>
    </row>
    <row r="70" spans="1:5" s="56" customFormat="1" x14ac:dyDescent="0.2">
      <c r="A70" s="84">
        <v>63</v>
      </c>
      <c r="B70" s="151" t="s">
        <v>180</v>
      </c>
      <c r="C70" s="155" t="s">
        <v>7</v>
      </c>
      <c r="D70" s="153">
        <v>107</v>
      </c>
      <c r="E70" s="135"/>
    </row>
    <row r="71" spans="1:5" s="56" customFormat="1" x14ac:dyDescent="0.2">
      <c r="A71" s="84">
        <v>64</v>
      </c>
      <c r="B71" s="151" t="s">
        <v>181</v>
      </c>
      <c r="C71" s="155" t="s">
        <v>7</v>
      </c>
      <c r="D71" s="153">
        <v>128</v>
      </c>
      <c r="E71" s="135"/>
    </row>
    <row r="72" spans="1:5" s="56" customFormat="1" x14ac:dyDescent="0.2">
      <c r="A72" s="84">
        <v>65</v>
      </c>
      <c r="B72" s="151" t="s">
        <v>196</v>
      </c>
      <c r="C72" s="173" t="s">
        <v>7</v>
      </c>
      <c r="D72" s="174">
        <v>78</v>
      </c>
      <c r="E72" s="135"/>
    </row>
    <row r="73" spans="1:5" s="56" customFormat="1" x14ac:dyDescent="0.2">
      <c r="A73" s="84">
        <v>66</v>
      </c>
      <c r="B73" s="151" t="s">
        <v>197</v>
      </c>
      <c r="C73" s="173" t="s">
        <v>7</v>
      </c>
      <c r="D73" s="174">
        <v>84</v>
      </c>
      <c r="E73" s="135"/>
    </row>
    <row r="74" spans="1:5" s="56" customFormat="1" x14ac:dyDescent="0.2">
      <c r="A74" s="84">
        <v>67</v>
      </c>
      <c r="B74" s="151" t="s">
        <v>198</v>
      </c>
      <c r="C74" s="173" t="s">
        <v>7</v>
      </c>
      <c r="D74" s="174">
        <v>101</v>
      </c>
      <c r="E74" s="135"/>
    </row>
    <row r="75" spans="1:5" s="56" customFormat="1" x14ac:dyDescent="0.2">
      <c r="A75" s="84">
        <v>68</v>
      </c>
      <c r="B75" s="151" t="s">
        <v>199</v>
      </c>
      <c r="C75" s="173" t="s">
        <v>7</v>
      </c>
      <c r="D75" s="174">
        <v>130</v>
      </c>
      <c r="E75" s="135"/>
    </row>
    <row r="76" spans="1:5" s="56" customFormat="1" x14ac:dyDescent="0.2">
      <c r="A76" s="84">
        <v>69</v>
      </c>
      <c r="B76" s="143" t="s">
        <v>200</v>
      </c>
      <c r="C76" s="175" t="s">
        <v>7</v>
      </c>
      <c r="D76" s="176">
        <v>159</v>
      </c>
      <c r="E76" s="135"/>
    </row>
    <row r="77" spans="1:5" s="56" customFormat="1" x14ac:dyDescent="0.2">
      <c r="A77" s="84">
        <v>70</v>
      </c>
      <c r="B77" s="151" t="s">
        <v>83</v>
      </c>
      <c r="C77" s="155" t="s">
        <v>7</v>
      </c>
      <c r="D77" s="153">
        <v>98</v>
      </c>
      <c r="E77" s="135"/>
    </row>
    <row r="78" spans="1:5" s="56" customFormat="1" x14ac:dyDescent="0.2">
      <c r="A78" s="84">
        <v>71</v>
      </c>
      <c r="B78" s="151" t="s">
        <v>82</v>
      </c>
      <c r="C78" s="155" t="s">
        <v>7</v>
      </c>
      <c r="D78" s="153">
        <v>112</v>
      </c>
      <c r="E78" s="135"/>
    </row>
    <row r="79" spans="1:5" s="56" customFormat="1" x14ac:dyDescent="0.2">
      <c r="A79" s="84">
        <v>72</v>
      </c>
      <c r="B79" s="151" t="s">
        <v>84</v>
      </c>
      <c r="C79" s="155" t="s">
        <v>7</v>
      </c>
      <c r="D79" s="153">
        <v>138</v>
      </c>
      <c r="E79" s="135"/>
    </row>
    <row r="80" spans="1:5" s="56" customFormat="1" x14ac:dyDescent="0.2">
      <c r="A80" s="84">
        <v>73</v>
      </c>
      <c r="B80" s="151" t="s">
        <v>85</v>
      </c>
      <c r="C80" s="155" t="s">
        <v>7</v>
      </c>
      <c r="D80" s="153">
        <v>188</v>
      </c>
      <c r="E80" s="135"/>
    </row>
    <row r="81" spans="1:5" s="56" customFormat="1" x14ac:dyDescent="0.2">
      <c r="A81" s="84">
        <v>74</v>
      </c>
      <c r="B81" s="151" t="s">
        <v>86</v>
      </c>
      <c r="C81" s="155" t="s">
        <v>7</v>
      </c>
      <c r="D81" s="153">
        <v>238</v>
      </c>
      <c r="E81" s="135"/>
    </row>
    <row r="82" spans="1:5" s="56" customFormat="1" x14ac:dyDescent="0.2">
      <c r="A82" s="84">
        <v>75</v>
      </c>
      <c r="B82" s="151" t="s">
        <v>87</v>
      </c>
      <c r="C82" s="155" t="s">
        <v>7</v>
      </c>
      <c r="D82" s="153">
        <v>297</v>
      </c>
      <c r="E82" s="135"/>
    </row>
    <row r="83" spans="1:5" s="56" customFormat="1" x14ac:dyDescent="0.2">
      <c r="A83" s="84">
        <v>76</v>
      </c>
      <c r="B83" s="151" t="s">
        <v>88</v>
      </c>
      <c r="C83" s="155" t="s">
        <v>7</v>
      </c>
      <c r="D83" s="153">
        <v>392</v>
      </c>
      <c r="E83" s="135"/>
    </row>
    <row r="84" spans="1:5" s="56" customFormat="1" x14ac:dyDescent="0.2">
      <c r="A84" s="84">
        <v>77</v>
      </c>
      <c r="B84" s="151" t="s">
        <v>161</v>
      </c>
      <c r="C84" s="155" t="s">
        <v>7</v>
      </c>
      <c r="D84" s="153">
        <v>6.9999999999999991</v>
      </c>
      <c r="E84" s="135"/>
    </row>
    <row r="85" spans="1:5" s="56" customFormat="1" x14ac:dyDescent="0.2">
      <c r="A85" s="84">
        <v>78</v>
      </c>
      <c r="B85" s="151" t="s">
        <v>35</v>
      </c>
      <c r="C85" s="155" t="s">
        <v>10</v>
      </c>
      <c r="D85" s="153">
        <v>2341</v>
      </c>
      <c r="E85" s="135"/>
    </row>
    <row r="86" spans="1:5" s="56" customFormat="1" x14ac:dyDescent="0.2">
      <c r="A86" s="84">
        <v>79</v>
      </c>
      <c r="B86" s="151" t="s">
        <v>36</v>
      </c>
      <c r="C86" s="155" t="s">
        <v>10</v>
      </c>
      <c r="D86" s="153">
        <v>2616</v>
      </c>
      <c r="E86" s="135"/>
    </row>
    <row r="87" spans="1:5" s="56" customFormat="1" x14ac:dyDescent="0.2">
      <c r="A87" s="84">
        <v>80</v>
      </c>
      <c r="B87" s="151" t="s">
        <v>37</v>
      </c>
      <c r="C87" s="155" t="s">
        <v>10</v>
      </c>
      <c r="D87" s="153">
        <v>3108</v>
      </c>
      <c r="E87" s="135"/>
    </row>
    <row r="88" spans="1:5" s="56" customFormat="1" x14ac:dyDescent="0.2">
      <c r="A88" s="84">
        <v>81</v>
      </c>
      <c r="B88" s="151" t="s">
        <v>38</v>
      </c>
      <c r="C88" s="155" t="s">
        <v>10</v>
      </c>
      <c r="D88" s="153">
        <v>3692</v>
      </c>
      <c r="E88" s="135"/>
    </row>
    <row r="89" spans="1:5" s="56" customFormat="1" x14ac:dyDescent="0.2">
      <c r="A89" s="84">
        <v>82</v>
      </c>
      <c r="B89" s="151" t="s">
        <v>39</v>
      </c>
      <c r="C89" s="155" t="s">
        <v>10</v>
      </c>
      <c r="D89" s="153">
        <v>4702</v>
      </c>
      <c r="E89" s="135"/>
    </row>
    <row r="90" spans="1:5" s="56" customFormat="1" x14ac:dyDescent="0.2">
      <c r="A90" s="84">
        <v>83</v>
      </c>
      <c r="B90" s="151" t="s">
        <v>40</v>
      </c>
      <c r="C90" s="155" t="s">
        <v>10</v>
      </c>
      <c r="D90" s="153">
        <v>5854</v>
      </c>
      <c r="E90" s="135"/>
    </row>
    <row r="91" spans="1:5" s="56" customFormat="1" x14ac:dyDescent="0.2">
      <c r="A91" s="84">
        <v>84</v>
      </c>
      <c r="B91" s="151" t="s">
        <v>41</v>
      </c>
      <c r="C91" s="155" t="s">
        <v>10</v>
      </c>
      <c r="D91" s="153">
        <v>6844</v>
      </c>
      <c r="E91" s="135"/>
    </row>
    <row r="92" spans="1:5" s="56" customFormat="1" x14ac:dyDescent="0.2">
      <c r="A92" s="84">
        <v>85</v>
      </c>
      <c r="B92" s="151" t="s">
        <v>42</v>
      </c>
      <c r="C92" s="155" t="s">
        <v>10</v>
      </c>
      <c r="D92" s="153">
        <v>3099</v>
      </c>
      <c r="E92" s="140"/>
    </row>
    <row r="93" spans="1:5" s="56" customFormat="1" x14ac:dyDescent="0.2">
      <c r="A93" s="84">
        <v>86</v>
      </c>
      <c r="B93" s="151" t="s">
        <v>43</v>
      </c>
      <c r="C93" s="155" t="s">
        <v>10</v>
      </c>
      <c r="D93" s="153">
        <v>3354</v>
      </c>
      <c r="E93" s="135"/>
    </row>
    <row r="94" spans="1:5" s="56" customFormat="1" x14ac:dyDescent="0.2">
      <c r="A94" s="84">
        <v>87</v>
      </c>
      <c r="B94" s="151" t="s">
        <v>44</v>
      </c>
      <c r="C94" s="155" t="s">
        <v>10</v>
      </c>
      <c r="D94" s="153">
        <v>3902</v>
      </c>
      <c r="E94" s="135"/>
    </row>
    <row r="95" spans="1:5" s="56" customFormat="1" x14ac:dyDescent="0.2">
      <c r="A95" s="84">
        <v>88</v>
      </c>
      <c r="B95" s="151" t="s">
        <v>45</v>
      </c>
      <c r="C95" s="155" t="s">
        <v>10</v>
      </c>
      <c r="D95" s="153">
        <v>5302</v>
      </c>
      <c r="E95" s="135"/>
    </row>
    <row r="96" spans="1:5" s="56" customFormat="1" x14ac:dyDescent="0.2">
      <c r="A96" s="84">
        <v>89</v>
      </c>
      <c r="B96" s="151" t="s">
        <v>46</v>
      </c>
      <c r="C96" s="155" t="s">
        <v>10</v>
      </c>
      <c r="D96" s="153">
        <v>6652</v>
      </c>
      <c r="E96" s="135"/>
    </row>
    <row r="97" spans="1:5" s="56" customFormat="1" x14ac:dyDescent="0.2">
      <c r="A97" s="84">
        <v>90</v>
      </c>
      <c r="B97" s="151" t="s">
        <v>47</v>
      </c>
      <c r="C97" s="155" t="s">
        <v>10</v>
      </c>
      <c r="D97" s="153">
        <v>3218</v>
      </c>
      <c r="E97" s="135"/>
    </row>
    <row r="98" spans="1:5" s="56" customFormat="1" x14ac:dyDescent="0.2">
      <c r="A98" s="84">
        <v>91</v>
      </c>
      <c r="B98" s="151" t="s">
        <v>48</v>
      </c>
      <c r="C98" s="155" t="s">
        <v>10</v>
      </c>
      <c r="D98" s="153">
        <v>3739</v>
      </c>
      <c r="E98" s="135"/>
    </row>
    <row r="99" spans="1:5" s="56" customFormat="1" x14ac:dyDescent="0.2">
      <c r="A99" s="84">
        <v>92</v>
      </c>
      <c r="B99" s="151" t="s">
        <v>49</v>
      </c>
      <c r="C99" s="155" t="s">
        <v>10</v>
      </c>
      <c r="D99" s="153">
        <v>4372</v>
      </c>
      <c r="E99" s="135"/>
    </row>
    <row r="100" spans="1:5" s="56" customFormat="1" x14ac:dyDescent="0.2">
      <c r="A100" s="84">
        <v>93</v>
      </c>
      <c r="B100" s="151" t="s">
        <v>50</v>
      </c>
      <c r="C100" s="155" t="s">
        <v>10</v>
      </c>
      <c r="D100" s="153">
        <v>5144</v>
      </c>
      <c r="E100" s="135"/>
    </row>
    <row r="101" spans="1:5" s="56" customFormat="1" x14ac:dyDescent="0.2">
      <c r="A101" s="84">
        <v>94</v>
      </c>
      <c r="B101" s="151" t="s">
        <v>51</v>
      </c>
      <c r="C101" s="155" t="s">
        <v>10</v>
      </c>
      <c r="D101" s="153">
        <v>5790</v>
      </c>
      <c r="E101" s="135"/>
    </row>
    <row r="102" spans="1:5" s="56" customFormat="1" x14ac:dyDescent="0.2">
      <c r="A102" s="84">
        <v>95</v>
      </c>
      <c r="B102" s="151" t="s">
        <v>52</v>
      </c>
      <c r="C102" s="155" t="s">
        <v>10</v>
      </c>
      <c r="D102" s="153">
        <v>6644</v>
      </c>
      <c r="E102" s="141"/>
    </row>
    <row r="103" spans="1:5" s="56" customFormat="1" x14ac:dyDescent="0.2">
      <c r="A103" s="84">
        <v>96</v>
      </c>
      <c r="B103" s="151" t="s">
        <v>53</v>
      </c>
      <c r="C103" s="155" t="s">
        <v>7</v>
      </c>
      <c r="D103" s="153">
        <v>68</v>
      </c>
      <c r="E103" s="135"/>
    </row>
    <row r="104" spans="1:5" s="56" customFormat="1" x14ac:dyDescent="0.2">
      <c r="A104" s="84">
        <v>97</v>
      </c>
      <c r="B104" s="151" t="s">
        <v>54</v>
      </c>
      <c r="C104" s="155" t="s">
        <v>7</v>
      </c>
      <c r="D104" s="153">
        <v>95</v>
      </c>
      <c r="E104" s="135"/>
    </row>
    <row r="105" spans="1:5" s="56" customFormat="1" x14ac:dyDescent="0.2">
      <c r="A105" s="84">
        <v>98</v>
      </c>
      <c r="B105" s="151" t="s">
        <v>55</v>
      </c>
      <c r="C105" s="155" t="s">
        <v>7</v>
      </c>
      <c r="D105" s="153">
        <v>119</v>
      </c>
      <c r="E105" s="135"/>
    </row>
    <row r="106" spans="1:5" s="56" customFormat="1" x14ac:dyDescent="0.2">
      <c r="A106" s="84">
        <v>99</v>
      </c>
      <c r="B106" s="151" t="s">
        <v>56</v>
      </c>
      <c r="C106" s="155" t="s">
        <v>13</v>
      </c>
      <c r="D106" s="153">
        <v>47</v>
      </c>
      <c r="E106" s="135"/>
    </row>
    <row r="107" spans="1:5" s="56" customFormat="1" x14ac:dyDescent="0.2">
      <c r="A107" s="84">
        <v>100</v>
      </c>
      <c r="B107" s="151" t="s">
        <v>57</v>
      </c>
      <c r="C107" s="155" t="s">
        <v>8</v>
      </c>
      <c r="D107" s="153">
        <v>12</v>
      </c>
      <c r="E107" s="135"/>
    </row>
    <row r="108" spans="1:5" s="56" customFormat="1" x14ac:dyDescent="0.2">
      <c r="A108" s="84">
        <v>101</v>
      </c>
      <c r="B108" s="151" t="s">
        <v>162</v>
      </c>
      <c r="C108" s="155" t="s">
        <v>5</v>
      </c>
      <c r="D108" s="153">
        <v>289</v>
      </c>
      <c r="E108" s="135"/>
    </row>
    <row r="109" spans="1:5" s="56" customFormat="1" x14ac:dyDescent="0.2">
      <c r="A109" s="84">
        <v>102</v>
      </c>
      <c r="B109" s="151" t="s">
        <v>58</v>
      </c>
      <c r="C109" s="155" t="s">
        <v>7</v>
      </c>
      <c r="D109" s="153">
        <v>21</v>
      </c>
      <c r="E109" s="135"/>
    </row>
    <row r="110" spans="1:5" s="56" customFormat="1" x14ac:dyDescent="0.2">
      <c r="A110" s="84">
        <v>103</v>
      </c>
      <c r="B110" s="151" t="s">
        <v>59</v>
      </c>
      <c r="C110" s="155" t="s">
        <v>7</v>
      </c>
      <c r="D110" s="153">
        <v>24</v>
      </c>
      <c r="E110" s="135"/>
    </row>
    <row r="111" spans="1:5" s="56" customFormat="1" x14ac:dyDescent="0.2">
      <c r="A111" s="84">
        <v>104</v>
      </c>
      <c r="B111" s="151" t="s">
        <v>163</v>
      </c>
      <c r="C111" s="155" t="s">
        <v>7</v>
      </c>
      <c r="D111" s="153">
        <v>33</v>
      </c>
      <c r="E111" s="135"/>
    </row>
    <row r="112" spans="1:5" s="56" customFormat="1" x14ac:dyDescent="0.2">
      <c r="A112" s="84">
        <v>105</v>
      </c>
      <c r="B112" s="151" t="s">
        <v>188</v>
      </c>
      <c r="C112" s="155" t="s">
        <v>7</v>
      </c>
      <c r="D112" s="153">
        <v>39</v>
      </c>
      <c r="E112" s="135"/>
    </row>
    <row r="113" spans="1:5" s="56" customFormat="1" x14ac:dyDescent="0.2">
      <c r="A113" s="84">
        <v>106</v>
      </c>
      <c r="B113" s="151" t="s">
        <v>189</v>
      </c>
      <c r="C113" s="155" t="s">
        <v>7</v>
      </c>
      <c r="D113" s="153">
        <v>61</v>
      </c>
      <c r="E113" s="135"/>
    </row>
    <row r="114" spans="1:5" s="56" customFormat="1" x14ac:dyDescent="0.2">
      <c r="A114" s="84">
        <v>107</v>
      </c>
      <c r="B114" s="151" t="s">
        <v>190</v>
      </c>
      <c r="C114" s="155" t="s">
        <v>7</v>
      </c>
      <c r="D114" s="153">
        <v>69</v>
      </c>
      <c r="E114" s="135"/>
    </row>
    <row r="115" spans="1:5" s="56" customFormat="1" x14ac:dyDescent="0.2">
      <c r="A115" s="84">
        <v>108</v>
      </c>
      <c r="B115" s="151" t="s">
        <v>191</v>
      </c>
      <c r="C115" s="155" t="s">
        <v>7</v>
      </c>
      <c r="D115" s="153">
        <v>79</v>
      </c>
      <c r="E115" s="135"/>
    </row>
    <row r="116" spans="1:5" s="56" customFormat="1" x14ac:dyDescent="0.2">
      <c r="A116" s="84">
        <v>109</v>
      </c>
      <c r="B116" s="151" t="s">
        <v>192</v>
      </c>
      <c r="C116" s="155" t="s">
        <v>7</v>
      </c>
      <c r="D116" s="153">
        <v>97</v>
      </c>
      <c r="E116" s="135"/>
    </row>
    <row r="117" spans="1:5" s="56" customFormat="1" x14ac:dyDescent="0.2">
      <c r="A117" s="84">
        <v>110</v>
      </c>
      <c r="B117" s="151" t="s">
        <v>193</v>
      </c>
      <c r="C117" s="155" t="s">
        <v>7</v>
      </c>
      <c r="D117" s="153">
        <v>112</v>
      </c>
      <c r="E117" s="135"/>
    </row>
    <row r="118" spans="1:5" s="56" customFormat="1" x14ac:dyDescent="0.2">
      <c r="A118" s="84">
        <v>111</v>
      </c>
      <c r="B118" s="151" t="s">
        <v>62</v>
      </c>
      <c r="C118" s="155" t="s">
        <v>7</v>
      </c>
      <c r="D118" s="153">
        <v>100</v>
      </c>
      <c r="E118" s="135"/>
    </row>
    <row r="119" spans="1:5" s="56" customFormat="1" x14ac:dyDescent="0.2">
      <c r="A119" s="84">
        <v>112</v>
      </c>
      <c r="B119" s="151" t="s">
        <v>63</v>
      </c>
      <c r="C119" s="155" t="s">
        <v>7</v>
      </c>
      <c r="D119" s="153">
        <v>119</v>
      </c>
      <c r="E119" s="135"/>
    </row>
    <row r="120" spans="1:5" s="56" customFormat="1" x14ac:dyDescent="0.2">
      <c r="A120" s="84">
        <v>113</v>
      </c>
      <c r="B120" s="151" t="s">
        <v>64</v>
      </c>
      <c r="C120" s="155" t="s">
        <v>7</v>
      </c>
      <c r="D120" s="153">
        <v>132</v>
      </c>
      <c r="E120" s="135"/>
    </row>
    <row r="121" spans="1:5" s="56" customFormat="1" x14ac:dyDescent="0.2">
      <c r="A121" s="84">
        <v>114</v>
      </c>
      <c r="B121" s="151" t="s">
        <v>65</v>
      </c>
      <c r="C121" s="155" t="s">
        <v>7</v>
      </c>
      <c r="D121" s="153">
        <v>141</v>
      </c>
      <c r="E121" s="135"/>
    </row>
    <row r="122" spans="1:5" s="56" customFormat="1" x14ac:dyDescent="0.2">
      <c r="A122" s="84">
        <v>115</v>
      </c>
      <c r="B122" s="151" t="s">
        <v>201</v>
      </c>
      <c r="C122" s="177" t="s">
        <v>202</v>
      </c>
      <c r="D122" s="153">
        <v>1817</v>
      </c>
      <c r="E122" s="135"/>
    </row>
    <row r="123" spans="1:5" s="56" customFormat="1" x14ac:dyDescent="0.2">
      <c r="A123" s="84">
        <v>116</v>
      </c>
      <c r="B123" s="151" t="s">
        <v>89</v>
      </c>
      <c r="C123" s="155" t="s">
        <v>10</v>
      </c>
      <c r="D123" s="153">
        <v>617</v>
      </c>
      <c r="E123" s="135"/>
    </row>
    <row r="124" spans="1:5" s="56" customFormat="1" x14ac:dyDescent="0.2">
      <c r="A124" s="84">
        <v>117</v>
      </c>
      <c r="B124" s="151" t="s">
        <v>60</v>
      </c>
      <c r="C124" s="155" t="s">
        <v>10</v>
      </c>
      <c r="D124" s="153">
        <v>127</v>
      </c>
      <c r="E124" s="135"/>
    </row>
    <row r="125" spans="1:5" s="56" customFormat="1" x14ac:dyDescent="0.2">
      <c r="A125" s="84">
        <v>118</v>
      </c>
      <c r="B125" s="151" t="s">
        <v>61</v>
      </c>
      <c r="C125" s="155" t="s">
        <v>10</v>
      </c>
      <c r="D125" s="153">
        <v>128.00333333333333</v>
      </c>
      <c r="E125" s="135"/>
    </row>
    <row r="126" spans="1:5" s="56" customFormat="1" x14ac:dyDescent="0.2">
      <c r="A126" s="84">
        <v>119</v>
      </c>
      <c r="B126" s="151" t="s">
        <v>66</v>
      </c>
      <c r="C126" s="155" t="s">
        <v>10</v>
      </c>
      <c r="D126" s="153">
        <v>3375</v>
      </c>
      <c r="E126" s="135"/>
    </row>
    <row r="127" spans="1:5" s="56" customFormat="1" x14ac:dyDescent="0.2">
      <c r="A127" s="84">
        <v>120</v>
      </c>
      <c r="B127" s="151" t="s">
        <v>67</v>
      </c>
      <c r="C127" s="155" t="s">
        <v>10</v>
      </c>
      <c r="D127" s="153">
        <v>4151</v>
      </c>
      <c r="E127" s="135"/>
    </row>
    <row r="128" spans="1:5" s="56" customFormat="1" x14ac:dyDescent="0.2">
      <c r="A128" s="84">
        <v>121</v>
      </c>
      <c r="B128" s="151" t="s">
        <v>68</v>
      </c>
      <c r="C128" s="155" t="s">
        <v>10</v>
      </c>
      <c r="D128" s="153">
        <v>6939</v>
      </c>
      <c r="E128" s="135"/>
    </row>
    <row r="129" spans="1:5" s="56" customFormat="1" x14ac:dyDescent="0.2">
      <c r="A129" s="84">
        <v>122</v>
      </c>
      <c r="B129" s="151" t="s">
        <v>69</v>
      </c>
      <c r="C129" s="155" t="s">
        <v>70</v>
      </c>
      <c r="D129" s="153">
        <v>342</v>
      </c>
      <c r="E129" s="135"/>
    </row>
    <row r="130" spans="1:5" s="56" customFormat="1" x14ac:dyDescent="0.2">
      <c r="A130" s="84">
        <v>123</v>
      </c>
      <c r="B130" s="151" t="s">
        <v>203</v>
      </c>
      <c r="C130" s="155" t="s">
        <v>70</v>
      </c>
      <c r="D130" s="153">
        <v>489</v>
      </c>
      <c r="E130" s="135"/>
    </row>
    <row r="131" spans="1:5" s="56" customFormat="1" x14ac:dyDescent="0.2">
      <c r="A131" s="84">
        <v>124</v>
      </c>
      <c r="B131" s="143" t="s">
        <v>204</v>
      </c>
      <c r="C131" s="178" t="s">
        <v>70</v>
      </c>
      <c r="D131" s="153">
        <v>625</v>
      </c>
      <c r="E131" s="135"/>
    </row>
    <row r="132" spans="1:5" s="56" customFormat="1" x14ac:dyDescent="0.2">
      <c r="A132" s="84">
        <v>125</v>
      </c>
      <c r="B132" s="151" t="s">
        <v>71</v>
      </c>
      <c r="C132" s="155" t="s">
        <v>10</v>
      </c>
      <c r="D132" s="153">
        <v>1353</v>
      </c>
      <c r="E132" s="135"/>
    </row>
    <row r="133" spans="1:5" s="56" customFormat="1" x14ac:dyDescent="0.2">
      <c r="A133" s="84">
        <v>126</v>
      </c>
      <c r="B133" s="151" t="s">
        <v>72</v>
      </c>
      <c r="C133" s="155" t="s">
        <v>7</v>
      </c>
      <c r="D133" s="153">
        <v>19</v>
      </c>
      <c r="E133" s="135"/>
    </row>
    <row r="134" spans="1:5" s="56" customFormat="1" x14ac:dyDescent="0.2">
      <c r="A134" s="84">
        <v>127</v>
      </c>
      <c r="B134" s="151" t="s">
        <v>73</v>
      </c>
      <c r="C134" s="155" t="s">
        <v>7</v>
      </c>
      <c r="D134" s="153">
        <v>32</v>
      </c>
      <c r="E134" s="135"/>
    </row>
    <row r="135" spans="1:5" s="56" customFormat="1" x14ac:dyDescent="0.2">
      <c r="A135" s="84">
        <v>128</v>
      </c>
      <c r="B135" s="151" t="s">
        <v>164</v>
      </c>
      <c r="C135" s="155" t="s">
        <v>74</v>
      </c>
      <c r="D135" s="153">
        <v>112</v>
      </c>
      <c r="E135" s="135"/>
    </row>
    <row r="136" spans="1:5" s="56" customFormat="1" x14ac:dyDescent="0.2">
      <c r="A136" s="84">
        <v>129</v>
      </c>
      <c r="B136" s="151" t="s">
        <v>165</v>
      </c>
      <c r="C136" s="155" t="s">
        <v>74</v>
      </c>
      <c r="D136" s="153">
        <v>95</v>
      </c>
      <c r="E136" s="135"/>
    </row>
    <row r="137" spans="1:5" s="56" customFormat="1" x14ac:dyDescent="0.2">
      <c r="A137" s="84">
        <v>130</v>
      </c>
      <c r="B137" s="151" t="s">
        <v>166</v>
      </c>
      <c r="C137" s="155" t="s">
        <v>74</v>
      </c>
      <c r="D137" s="153">
        <v>111</v>
      </c>
      <c r="E137" s="135"/>
    </row>
    <row r="138" spans="1:5" s="56" customFormat="1" x14ac:dyDescent="0.2">
      <c r="A138" s="84">
        <v>131</v>
      </c>
      <c r="B138" s="151" t="s">
        <v>167</v>
      </c>
      <c r="C138" s="155" t="s">
        <v>74</v>
      </c>
      <c r="D138" s="153">
        <v>101</v>
      </c>
      <c r="E138" s="135"/>
    </row>
    <row r="139" spans="1:5" s="56" customFormat="1" x14ac:dyDescent="0.2">
      <c r="A139" s="84">
        <v>132</v>
      </c>
      <c r="B139" s="151" t="s">
        <v>168</v>
      </c>
      <c r="C139" s="155" t="s">
        <v>74</v>
      </c>
      <c r="D139" s="153">
        <v>102</v>
      </c>
      <c r="E139" s="135"/>
    </row>
    <row r="140" spans="1:5" s="56" customFormat="1" x14ac:dyDescent="0.2">
      <c r="A140" s="84">
        <v>133</v>
      </c>
      <c r="B140" s="151" t="s">
        <v>125</v>
      </c>
      <c r="C140" s="155" t="s">
        <v>13</v>
      </c>
      <c r="D140" s="153">
        <v>60</v>
      </c>
      <c r="E140" s="135"/>
    </row>
    <row r="141" spans="1:5" s="56" customFormat="1" x14ac:dyDescent="0.2">
      <c r="A141" s="84">
        <v>134</v>
      </c>
      <c r="B141" s="151" t="s">
        <v>90</v>
      </c>
      <c r="C141" s="155" t="s">
        <v>5</v>
      </c>
      <c r="D141" s="153">
        <v>66</v>
      </c>
      <c r="E141" s="135"/>
    </row>
    <row r="142" spans="1:5" s="56" customFormat="1" x14ac:dyDescent="0.2">
      <c r="A142" s="84">
        <v>135</v>
      </c>
      <c r="B142" s="151" t="s">
        <v>91</v>
      </c>
      <c r="C142" s="155" t="s">
        <v>5</v>
      </c>
      <c r="D142" s="153">
        <v>62</v>
      </c>
      <c r="E142" s="135"/>
    </row>
    <row r="143" spans="1:5" s="56" customFormat="1" x14ac:dyDescent="0.2">
      <c r="A143" s="84">
        <v>136</v>
      </c>
      <c r="B143" s="151" t="s">
        <v>126</v>
      </c>
      <c r="C143" s="155" t="s">
        <v>7</v>
      </c>
      <c r="D143" s="153">
        <v>6</v>
      </c>
      <c r="E143" s="135"/>
    </row>
    <row r="144" spans="1:5" s="56" customFormat="1" x14ac:dyDescent="0.2">
      <c r="A144" s="84">
        <v>137</v>
      </c>
      <c r="B144" s="151" t="s">
        <v>92</v>
      </c>
      <c r="C144" s="155" t="s">
        <v>10</v>
      </c>
      <c r="D144" s="153">
        <v>365</v>
      </c>
      <c r="E144" s="135"/>
    </row>
    <row r="145" spans="1:5" s="56" customFormat="1" x14ac:dyDescent="0.2">
      <c r="A145" s="84">
        <v>138</v>
      </c>
      <c r="B145" s="151" t="s">
        <v>93</v>
      </c>
      <c r="C145" s="155" t="s">
        <v>8</v>
      </c>
      <c r="D145" s="153">
        <v>33</v>
      </c>
      <c r="E145" s="135"/>
    </row>
    <row r="146" spans="1:5" s="56" customFormat="1" x14ac:dyDescent="0.2">
      <c r="A146" s="84">
        <v>139</v>
      </c>
      <c r="B146" s="151" t="s">
        <v>94</v>
      </c>
      <c r="C146" s="155" t="s">
        <v>10</v>
      </c>
      <c r="D146" s="153">
        <v>7804</v>
      </c>
      <c r="E146" s="135"/>
    </row>
    <row r="147" spans="1:5" s="56" customFormat="1" x14ac:dyDescent="0.2">
      <c r="A147" s="84">
        <v>140</v>
      </c>
      <c r="B147" s="151" t="s">
        <v>95</v>
      </c>
      <c r="C147" s="155" t="s">
        <v>74</v>
      </c>
      <c r="D147" s="153">
        <v>45</v>
      </c>
      <c r="E147" s="135"/>
    </row>
    <row r="148" spans="1:5" s="56" customFormat="1" x14ac:dyDescent="0.2">
      <c r="A148" s="84">
        <v>141</v>
      </c>
      <c r="B148" s="151" t="s">
        <v>96</v>
      </c>
      <c r="C148" s="155" t="s">
        <v>74</v>
      </c>
      <c r="D148" s="153">
        <v>47</v>
      </c>
      <c r="E148" s="135"/>
    </row>
    <row r="149" spans="1:5" s="56" customFormat="1" x14ac:dyDescent="0.2">
      <c r="A149" s="84">
        <v>142</v>
      </c>
      <c r="B149" s="151" t="s">
        <v>75</v>
      </c>
      <c r="C149" s="155" t="s">
        <v>8</v>
      </c>
      <c r="D149" s="153">
        <v>4</v>
      </c>
      <c r="E149" s="135"/>
    </row>
    <row r="150" spans="1:5" s="56" customFormat="1" x14ac:dyDescent="0.2">
      <c r="A150" s="84">
        <v>143</v>
      </c>
      <c r="B150" s="151" t="s">
        <v>76</v>
      </c>
      <c r="C150" s="155" t="s">
        <v>7</v>
      </c>
      <c r="D150" s="153">
        <v>15</v>
      </c>
      <c r="E150" s="135"/>
    </row>
    <row r="151" spans="1:5" s="56" customFormat="1" x14ac:dyDescent="0.2">
      <c r="A151" s="84">
        <v>144</v>
      </c>
      <c r="B151" s="151" t="s">
        <v>77</v>
      </c>
      <c r="C151" s="155" t="s">
        <v>10</v>
      </c>
      <c r="D151" s="153">
        <v>425</v>
      </c>
      <c r="E151" s="135"/>
    </row>
    <row r="152" spans="1:5" s="56" customFormat="1" x14ac:dyDescent="0.2">
      <c r="A152" s="84">
        <v>145</v>
      </c>
      <c r="B152" s="151" t="s">
        <v>78</v>
      </c>
      <c r="C152" s="155" t="s">
        <v>10</v>
      </c>
      <c r="D152" s="153">
        <v>831</v>
      </c>
      <c r="E152" s="135"/>
    </row>
    <row r="153" spans="1:5" s="56" customFormat="1" x14ac:dyDescent="0.2">
      <c r="A153" s="84">
        <v>146</v>
      </c>
      <c r="B153" s="151" t="s">
        <v>79</v>
      </c>
      <c r="C153" s="155" t="s">
        <v>5</v>
      </c>
      <c r="D153" s="153">
        <v>236</v>
      </c>
      <c r="E153" s="135"/>
    </row>
    <row r="154" spans="1:5" s="56" customFormat="1" x14ac:dyDescent="0.2">
      <c r="A154" s="84">
        <v>147</v>
      </c>
      <c r="B154" s="151" t="s">
        <v>80</v>
      </c>
      <c r="C154" s="155" t="s">
        <v>5</v>
      </c>
      <c r="D154" s="153">
        <v>394</v>
      </c>
      <c r="E154" s="135"/>
    </row>
    <row r="155" spans="1:5" s="56" customFormat="1" x14ac:dyDescent="0.2">
      <c r="A155" s="84">
        <v>148</v>
      </c>
      <c r="B155" s="151" t="s">
        <v>169</v>
      </c>
      <c r="C155" s="155" t="s">
        <v>170</v>
      </c>
      <c r="D155" s="153">
        <v>40</v>
      </c>
      <c r="E155" s="135"/>
    </row>
    <row r="156" spans="1:5" s="56" customFormat="1" x14ac:dyDescent="0.2">
      <c r="A156" s="84">
        <v>149</v>
      </c>
      <c r="B156" s="151" t="s">
        <v>205</v>
      </c>
      <c r="C156" s="177" t="s">
        <v>8</v>
      </c>
      <c r="D156" s="153">
        <v>12</v>
      </c>
      <c r="E156" s="135"/>
    </row>
    <row r="157" spans="1:5" s="56" customFormat="1" x14ac:dyDescent="0.2">
      <c r="A157" s="84">
        <v>150</v>
      </c>
      <c r="B157" s="151" t="s">
        <v>206</v>
      </c>
      <c r="C157" s="155" t="s">
        <v>8</v>
      </c>
      <c r="D157" s="153">
        <v>13</v>
      </c>
      <c r="E157" s="135"/>
    </row>
    <row r="158" spans="1:5" s="56" customFormat="1" x14ac:dyDescent="0.2">
      <c r="A158" s="84">
        <v>151</v>
      </c>
      <c r="B158" s="151" t="s">
        <v>81</v>
      </c>
      <c r="C158" s="155" t="s">
        <v>10</v>
      </c>
      <c r="D158" s="153">
        <v>1079</v>
      </c>
      <c r="E158" s="135"/>
    </row>
    <row r="159" spans="1:5" s="56" customFormat="1" x14ac:dyDescent="0.2">
      <c r="A159" s="84">
        <v>152</v>
      </c>
      <c r="B159" s="151" t="s">
        <v>127</v>
      </c>
      <c r="C159" s="155" t="s">
        <v>7</v>
      </c>
      <c r="D159" s="153">
        <v>106</v>
      </c>
      <c r="E159" s="135"/>
    </row>
    <row r="160" spans="1:5" s="56" customFormat="1" x14ac:dyDescent="0.2">
      <c r="A160" s="84">
        <v>153</v>
      </c>
      <c r="B160" s="151" t="s">
        <v>182</v>
      </c>
      <c r="C160" s="155" t="s">
        <v>8</v>
      </c>
      <c r="D160" s="153">
        <v>350</v>
      </c>
      <c r="E160" s="135"/>
    </row>
    <row r="161" spans="1:5" s="56" customFormat="1" x14ac:dyDescent="0.2">
      <c r="A161" s="84">
        <v>154</v>
      </c>
      <c r="B161" s="151" t="s">
        <v>183</v>
      </c>
      <c r="C161" s="155" t="s">
        <v>7</v>
      </c>
      <c r="D161" s="153">
        <v>175</v>
      </c>
      <c r="E161" s="135"/>
    </row>
    <row r="162" spans="1:5" s="56" customFormat="1" x14ac:dyDescent="0.2">
      <c r="A162" s="84">
        <v>155</v>
      </c>
      <c r="B162" s="151" t="s">
        <v>171</v>
      </c>
      <c r="C162" s="155" t="s">
        <v>7</v>
      </c>
      <c r="D162" s="153">
        <v>6</v>
      </c>
      <c r="E162" s="135"/>
    </row>
    <row r="163" spans="1:5" s="56" customFormat="1" x14ac:dyDescent="0.2">
      <c r="A163" s="84">
        <v>156</v>
      </c>
      <c r="B163" s="151" t="s">
        <v>172</v>
      </c>
      <c r="C163" s="155" t="s">
        <v>7</v>
      </c>
      <c r="D163" s="153">
        <v>911</v>
      </c>
      <c r="E163" s="135"/>
    </row>
    <row r="164" spans="1:5" s="56" customFormat="1" x14ac:dyDescent="0.2">
      <c r="A164" s="84">
        <v>157</v>
      </c>
      <c r="B164" s="151" t="s">
        <v>173</v>
      </c>
      <c r="C164" s="155" t="s">
        <v>7</v>
      </c>
      <c r="D164" s="153">
        <v>1000</v>
      </c>
      <c r="E164" s="135"/>
    </row>
    <row r="165" spans="1:5" s="56" customFormat="1" x14ac:dyDescent="0.2">
      <c r="A165" s="84">
        <v>158</v>
      </c>
      <c r="B165" s="151" t="s">
        <v>174</v>
      </c>
      <c r="C165" s="155" t="s">
        <v>7</v>
      </c>
      <c r="D165" s="153">
        <v>1056</v>
      </c>
      <c r="E165" s="135"/>
    </row>
    <row r="166" spans="1:5" s="56" customFormat="1" x14ac:dyDescent="0.2">
      <c r="A166" s="84">
        <v>159</v>
      </c>
      <c r="B166" s="151" t="s">
        <v>175</v>
      </c>
      <c r="C166" s="155" t="s">
        <v>7</v>
      </c>
      <c r="D166" s="153">
        <v>1104</v>
      </c>
      <c r="E166" s="135"/>
    </row>
    <row r="167" spans="1:5" s="56" customFormat="1" x14ac:dyDescent="0.2">
      <c r="A167" s="84">
        <v>160</v>
      </c>
      <c r="B167" s="151" t="s">
        <v>207</v>
      </c>
      <c r="C167" s="155" t="s">
        <v>170</v>
      </c>
      <c r="D167" s="153">
        <v>163</v>
      </c>
      <c r="E167" s="135"/>
    </row>
    <row r="168" spans="1:5" s="56" customFormat="1" x14ac:dyDescent="0.2">
      <c r="A168" s="84">
        <v>161</v>
      </c>
      <c r="B168" s="179" t="s">
        <v>184</v>
      </c>
      <c r="C168" s="155" t="s">
        <v>7</v>
      </c>
      <c r="D168" s="153">
        <v>250</v>
      </c>
      <c r="E168" s="135"/>
    </row>
    <row r="169" spans="1:5" s="56" customFormat="1" x14ac:dyDescent="0.2">
      <c r="A169" s="84">
        <v>162</v>
      </c>
      <c r="B169" s="179" t="s">
        <v>185</v>
      </c>
      <c r="C169" s="155" t="s">
        <v>170</v>
      </c>
      <c r="D169" s="153">
        <v>163</v>
      </c>
      <c r="E169" s="135"/>
    </row>
    <row r="170" spans="1:5" s="56" customFormat="1" x14ac:dyDescent="0.2">
      <c r="A170" s="84">
        <v>163</v>
      </c>
      <c r="B170" s="179" t="s">
        <v>186</v>
      </c>
      <c r="C170" s="155" t="s">
        <v>74</v>
      </c>
      <c r="D170" s="153">
        <v>178</v>
      </c>
      <c r="E170" s="135"/>
    </row>
    <row r="171" spans="1:5" s="56" customFormat="1" x14ac:dyDescent="0.2">
      <c r="A171" s="84">
        <v>163</v>
      </c>
      <c r="B171" s="179" t="s">
        <v>187</v>
      </c>
      <c r="C171" s="155" t="s">
        <v>74</v>
      </c>
      <c r="D171" s="153">
        <v>162</v>
      </c>
      <c r="E171" s="135"/>
    </row>
    <row r="172" spans="1:5" s="56" customFormat="1" x14ac:dyDescent="0.2">
      <c r="A172" s="84">
        <v>164</v>
      </c>
      <c r="B172" s="180" t="s">
        <v>215</v>
      </c>
      <c r="C172" s="171" t="s">
        <v>5</v>
      </c>
      <c r="D172" s="172">
        <v>34</v>
      </c>
      <c r="E172" s="136"/>
    </row>
    <row r="173" spans="1:5" s="56" customFormat="1" x14ac:dyDescent="0.2">
      <c r="A173" s="84">
        <v>165</v>
      </c>
      <c r="B173" s="180" t="s">
        <v>216</v>
      </c>
      <c r="C173" s="171" t="s">
        <v>5</v>
      </c>
      <c r="D173" s="172">
        <v>19</v>
      </c>
      <c r="E173" s="136"/>
    </row>
    <row r="174" spans="1:5" s="56" customFormat="1" x14ac:dyDescent="0.2">
      <c r="A174" s="84">
        <v>166</v>
      </c>
      <c r="B174" s="180" t="s">
        <v>217</v>
      </c>
      <c r="C174" s="171" t="s">
        <v>7</v>
      </c>
      <c r="D174" s="172">
        <v>18</v>
      </c>
      <c r="E174" s="136"/>
    </row>
    <row r="175" spans="1:5" s="56" customFormat="1" x14ac:dyDescent="0.2">
      <c r="A175" s="84">
        <v>167</v>
      </c>
      <c r="B175" s="180" t="s">
        <v>218</v>
      </c>
      <c r="C175" s="171" t="s">
        <v>7</v>
      </c>
      <c r="D175" s="172">
        <v>26</v>
      </c>
      <c r="E175" s="136"/>
    </row>
    <row r="176" spans="1:5" s="56" customFormat="1" x14ac:dyDescent="0.2">
      <c r="A176" s="84">
        <v>168</v>
      </c>
      <c r="B176" s="180" t="s">
        <v>219</v>
      </c>
      <c r="C176" s="171" t="s">
        <v>10</v>
      </c>
      <c r="D176" s="172">
        <v>1950.0000000000002</v>
      </c>
      <c r="E176" s="136"/>
    </row>
    <row r="177" spans="1:5" s="56" customFormat="1" x14ac:dyDescent="0.2">
      <c r="A177" s="84">
        <v>169</v>
      </c>
      <c r="B177" s="180" t="s">
        <v>220</v>
      </c>
      <c r="C177" s="171" t="s">
        <v>10</v>
      </c>
      <c r="D177" s="172">
        <v>2133</v>
      </c>
      <c r="E177" s="136"/>
    </row>
    <row r="178" spans="1:5" s="56" customFormat="1" x14ac:dyDescent="0.2">
      <c r="A178" s="181">
        <v>170</v>
      </c>
      <c r="B178" s="180" t="s">
        <v>221</v>
      </c>
      <c r="C178" s="171" t="s">
        <v>10</v>
      </c>
      <c r="D178" s="172">
        <v>3250</v>
      </c>
      <c r="E178" s="136"/>
    </row>
    <row r="179" spans="1:5" s="106" customFormat="1" x14ac:dyDescent="0.2">
      <c r="A179" s="84">
        <v>171</v>
      </c>
      <c r="B179" s="156" t="s">
        <v>148</v>
      </c>
      <c r="C179" s="157" t="s">
        <v>8</v>
      </c>
      <c r="D179" s="182">
        <v>42</v>
      </c>
      <c r="E179" s="136"/>
    </row>
    <row r="180" spans="1:5" s="56" customFormat="1" x14ac:dyDescent="0.2">
      <c r="A180" s="84">
        <v>172</v>
      </c>
      <c r="B180" s="151" t="s">
        <v>149</v>
      </c>
      <c r="C180" s="155" t="s">
        <v>8</v>
      </c>
      <c r="D180" s="153">
        <v>50</v>
      </c>
      <c r="E180" s="136"/>
    </row>
    <row r="181" spans="1:5" s="56" customFormat="1" x14ac:dyDescent="0.2">
      <c r="A181" s="84">
        <v>173</v>
      </c>
      <c r="B181" s="151" t="s">
        <v>150</v>
      </c>
      <c r="C181" s="155" t="s">
        <v>10</v>
      </c>
      <c r="D181" s="153">
        <v>1570</v>
      </c>
      <c r="E181" s="136"/>
    </row>
    <row r="182" spans="1:5" s="56" customFormat="1" x14ac:dyDescent="0.2">
      <c r="A182" s="84">
        <v>174</v>
      </c>
      <c r="B182" s="151" t="s">
        <v>194</v>
      </c>
      <c r="C182" s="155" t="s">
        <v>10</v>
      </c>
      <c r="D182" s="153">
        <v>1433</v>
      </c>
      <c r="E182" s="136"/>
    </row>
    <row r="183" spans="1:5" s="56" customFormat="1" x14ac:dyDescent="0.2">
      <c r="A183" s="84">
        <v>175</v>
      </c>
      <c r="B183" s="151" t="s">
        <v>150</v>
      </c>
      <c r="C183" s="155" t="s">
        <v>10</v>
      </c>
      <c r="D183" s="153">
        <v>1570</v>
      </c>
      <c r="E183" s="136"/>
    </row>
    <row r="184" spans="1:5" s="106" customFormat="1" x14ac:dyDescent="0.2">
      <c r="A184" s="158">
        <v>176</v>
      </c>
      <c r="B184" s="159" t="s">
        <v>147</v>
      </c>
      <c r="C184" s="160" t="s">
        <v>139</v>
      </c>
      <c r="D184" s="161" t="s">
        <v>195</v>
      </c>
      <c r="E184" s="136"/>
    </row>
    <row r="185" spans="1:5" s="106" customFormat="1" x14ac:dyDescent="0.2">
      <c r="A185" s="155">
        <v>177</v>
      </c>
      <c r="B185" s="151" t="s">
        <v>226</v>
      </c>
      <c r="C185" s="155" t="s">
        <v>7</v>
      </c>
      <c r="D185" s="153">
        <v>51</v>
      </c>
      <c r="E185" s="136"/>
    </row>
    <row r="186" spans="1:5" s="106" customFormat="1" x14ac:dyDescent="0.2">
      <c r="A186" s="155">
        <v>178</v>
      </c>
      <c r="B186" s="162" t="s">
        <v>227</v>
      </c>
      <c r="C186" s="163" t="s">
        <v>7</v>
      </c>
      <c r="D186" s="164">
        <v>68</v>
      </c>
      <c r="E186" s="136"/>
    </row>
    <row r="187" spans="1:5" s="106" customFormat="1" x14ac:dyDescent="0.2">
      <c r="A187" s="155">
        <v>179</v>
      </c>
      <c r="B187" s="159" t="s">
        <v>228</v>
      </c>
      <c r="C187" s="163" t="s">
        <v>7</v>
      </c>
      <c r="D187" s="164">
        <v>4</v>
      </c>
      <c r="E187" s="136"/>
    </row>
    <row r="188" spans="1:5" s="106" customFormat="1" ht="13.5" thickBot="1" x14ac:dyDescent="0.25">
      <c r="A188" s="165">
        <v>180</v>
      </c>
      <c r="B188" s="166" t="s">
        <v>229</v>
      </c>
      <c r="C188" s="165" t="s">
        <v>7</v>
      </c>
      <c r="D188" s="167">
        <v>11</v>
      </c>
      <c r="E188" s="136"/>
    </row>
    <row r="189" spans="1:5" s="106" customFormat="1" ht="13.5" thickTop="1" x14ac:dyDescent="0.2">
      <c r="E189" s="136"/>
    </row>
    <row r="190" spans="1:5" s="56" customFormat="1" x14ac:dyDescent="0.2">
      <c r="E190" s="136"/>
    </row>
    <row r="191" spans="1:5" s="106" customFormat="1" x14ac:dyDescent="0.2">
      <c r="A191" s="146"/>
      <c r="B191" s="147"/>
      <c r="C191" s="148"/>
      <c r="D191" s="149"/>
      <c r="E191" s="136"/>
    </row>
    <row r="192" spans="1:5" s="56" customFormat="1" x14ac:dyDescent="0.2">
      <c r="A192" s="94"/>
      <c r="B192" s="96"/>
      <c r="C192" s="94"/>
      <c r="D192" s="95"/>
      <c r="E192" s="136"/>
    </row>
    <row r="193" spans="1:5" s="56" customFormat="1" x14ac:dyDescent="0.2">
      <c r="A193" s="94"/>
      <c r="B193" s="96"/>
      <c r="C193" s="94"/>
      <c r="D193" s="95"/>
      <c r="E193" s="136"/>
    </row>
    <row r="194" spans="1:5" s="56" customFormat="1" x14ac:dyDescent="0.2">
      <c r="A194" s="94"/>
      <c r="B194" s="96"/>
      <c r="C194" s="94"/>
      <c r="D194" s="95"/>
      <c r="E194" s="136"/>
    </row>
    <row r="195" spans="1:5" s="56" customFormat="1" x14ac:dyDescent="0.2">
      <c r="A195" s="94"/>
      <c r="B195" s="96"/>
      <c r="C195" s="94"/>
      <c r="D195" s="95"/>
      <c r="E195" s="136"/>
    </row>
    <row r="196" spans="1:5" s="56" customFormat="1" x14ac:dyDescent="0.2">
      <c r="A196" s="94"/>
      <c r="B196" s="96"/>
      <c r="C196" s="94"/>
      <c r="D196" s="95"/>
      <c r="E196" s="136"/>
    </row>
    <row r="197" spans="1:5" s="56" customFormat="1" x14ac:dyDescent="0.2">
      <c r="A197" s="94"/>
      <c r="B197" s="96"/>
      <c r="C197" s="94"/>
      <c r="D197" s="95"/>
      <c r="E197" s="136"/>
    </row>
    <row r="198" spans="1:5" s="56" customFormat="1" x14ac:dyDescent="0.2">
      <c r="A198" s="94"/>
      <c r="B198" s="96"/>
      <c r="C198" s="94"/>
      <c r="D198" s="95"/>
      <c r="E198" s="136"/>
    </row>
    <row r="199" spans="1:5" s="56" customFormat="1" x14ac:dyDescent="0.2">
      <c r="A199" s="94"/>
      <c r="B199" s="96"/>
      <c r="C199" s="94"/>
      <c r="D199" s="95"/>
      <c r="E199" s="136"/>
    </row>
    <row r="200" spans="1:5" s="56" customFormat="1" x14ac:dyDescent="0.2">
      <c r="A200" s="94"/>
      <c r="B200" s="96"/>
      <c r="C200" s="94"/>
      <c r="D200" s="95"/>
      <c r="E200" s="136"/>
    </row>
    <row r="201" spans="1:5" s="56" customFormat="1" x14ac:dyDescent="0.2">
      <c r="A201" s="94"/>
      <c r="B201" s="96"/>
      <c r="C201" s="94"/>
      <c r="D201" s="95"/>
      <c r="E201" s="136"/>
    </row>
    <row r="202" spans="1:5" s="56" customFormat="1" x14ac:dyDescent="0.2">
      <c r="A202" s="94"/>
      <c r="B202" s="96"/>
      <c r="C202" s="94"/>
      <c r="D202" s="86"/>
      <c r="E202" s="136"/>
    </row>
    <row r="203" spans="1:5" s="56" customFormat="1" x14ac:dyDescent="0.2">
      <c r="A203" s="94"/>
      <c r="B203" s="96"/>
      <c r="C203" s="85"/>
      <c r="D203" s="86"/>
      <c r="E203" s="136"/>
    </row>
    <row r="204" spans="1:5" s="56" customFormat="1" x14ac:dyDescent="0.2">
      <c r="A204" s="94"/>
      <c r="B204" s="96"/>
      <c r="C204" s="85"/>
      <c r="D204" s="86"/>
      <c r="E204" s="136"/>
    </row>
    <row r="205" spans="1:5" s="56" customFormat="1" x14ac:dyDescent="0.2">
      <c r="A205" s="94"/>
      <c r="B205" s="96"/>
      <c r="C205" s="85"/>
      <c r="D205" s="86"/>
      <c r="E205" s="136"/>
    </row>
    <row r="206" spans="1:5" s="56" customFormat="1" x14ac:dyDescent="0.2">
      <c r="A206" s="94"/>
      <c r="B206" s="96"/>
      <c r="C206" s="85"/>
      <c r="D206" s="86"/>
      <c r="E206" s="136"/>
    </row>
    <row r="207" spans="1:5" s="56" customFormat="1" x14ac:dyDescent="0.2">
      <c r="A207" s="94"/>
      <c r="B207" s="96"/>
      <c r="C207" s="85"/>
      <c r="D207" s="86"/>
      <c r="E207" s="136"/>
    </row>
    <row r="208" spans="1:5" s="56" customFormat="1" x14ac:dyDescent="0.2">
      <c r="A208" s="94"/>
      <c r="B208" s="96"/>
      <c r="C208" s="85"/>
      <c r="D208" s="86"/>
      <c r="E208" s="136"/>
    </row>
    <row r="209" spans="1:5" s="56" customFormat="1" x14ac:dyDescent="0.2">
      <c r="A209" s="94"/>
      <c r="B209" s="96"/>
      <c r="C209" s="85"/>
      <c r="D209" s="86"/>
      <c r="E209" s="136"/>
    </row>
    <row r="210" spans="1:5" s="56" customFormat="1" x14ac:dyDescent="0.2">
      <c r="A210" s="94"/>
      <c r="B210" s="96"/>
      <c r="C210" s="85"/>
      <c r="D210" s="86"/>
      <c r="E210" s="136"/>
    </row>
    <row r="211" spans="1:5" s="56" customFormat="1" x14ac:dyDescent="0.2">
      <c r="A211" s="94"/>
      <c r="B211" s="96"/>
      <c r="C211" s="85"/>
      <c r="D211" s="86"/>
      <c r="E211" s="136"/>
    </row>
    <row r="212" spans="1:5" s="56" customFormat="1" x14ac:dyDescent="0.2">
      <c r="A212" s="94"/>
      <c r="B212" s="96"/>
      <c r="C212" s="85"/>
      <c r="D212" s="86"/>
      <c r="E212" s="136"/>
    </row>
    <row r="213" spans="1:5" s="56" customFormat="1" x14ac:dyDescent="0.2">
      <c r="A213" s="94"/>
      <c r="B213" s="96"/>
      <c r="C213" s="85"/>
      <c r="D213" s="86"/>
      <c r="E213" s="136"/>
    </row>
    <row r="214" spans="1:5" s="56" customFormat="1" x14ac:dyDescent="0.2">
      <c r="A214" s="94"/>
      <c r="B214" s="96"/>
      <c r="C214" s="85"/>
      <c r="D214" s="86"/>
      <c r="E214" s="136"/>
    </row>
    <row r="215" spans="1:5" s="56" customFormat="1" x14ac:dyDescent="0.2">
      <c r="A215" s="94"/>
      <c r="B215" s="96"/>
      <c r="C215" s="85"/>
      <c r="D215" s="86"/>
      <c r="E215" s="136"/>
    </row>
    <row r="216" spans="1:5" s="56" customFormat="1" x14ac:dyDescent="0.2">
      <c r="A216" s="94"/>
      <c r="B216" s="96"/>
      <c r="C216" s="85"/>
      <c r="D216" s="86"/>
      <c r="E216" s="136"/>
    </row>
    <row r="217" spans="1:5" s="56" customFormat="1" x14ac:dyDescent="0.2">
      <c r="A217" s="94"/>
      <c r="B217" s="96"/>
      <c r="C217" s="85"/>
      <c r="D217" s="86"/>
      <c r="E217" s="136"/>
    </row>
    <row r="218" spans="1:5" s="56" customFormat="1" x14ac:dyDescent="0.2">
      <c r="A218" s="94"/>
      <c r="B218" s="96"/>
      <c r="C218" s="85"/>
      <c r="D218" s="86"/>
      <c r="E218" s="136"/>
    </row>
    <row r="219" spans="1:5" s="56" customFormat="1" x14ac:dyDescent="0.2">
      <c r="A219" s="94"/>
      <c r="B219" s="96"/>
      <c r="C219" s="85"/>
      <c r="D219" s="86"/>
      <c r="E219" s="136"/>
    </row>
    <row r="220" spans="1:5" s="56" customFormat="1" x14ac:dyDescent="0.2">
      <c r="A220" s="94"/>
      <c r="B220" s="96"/>
      <c r="C220" s="85"/>
      <c r="D220" s="86"/>
      <c r="E220" s="136"/>
    </row>
    <row r="221" spans="1:5" s="56" customFormat="1" x14ac:dyDescent="0.2">
      <c r="A221" s="94"/>
      <c r="B221" s="96"/>
      <c r="C221" s="85"/>
      <c r="D221" s="86"/>
      <c r="E221" s="136"/>
    </row>
    <row r="222" spans="1:5" s="56" customFormat="1" x14ac:dyDescent="0.2">
      <c r="A222" s="94"/>
      <c r="B222" s="96"/>
      <c r="C222" s="85"/>
      <c r="D222" s="86"/>
      <c r="E222" s="136"/>
    </row>
    <row r="223" spans="1:5" s="56" customFormat="1" x14ac:dyDescent="0.2">
      <c r="A223" s="94"/>
      <c r="B223" s="96"/>
      <c r="C223" s="85"/>
      <c r="D223" s="86"/>
      <c r="E223" s="136"/>
    </row>
    <row r="224" spans="1:5" s="56" customFormat="1" x14ac:dyDescent="0.2">
      <c r="A224" s="94"/>
      <c r="B224" s="96"/>
      <c r="C224" s="85"/>
      <c r="D224" s="86"/>
      <c r="E224" s="136"/>
    </row>
    <row r="225" spans="1:5" s="56" customFormat="1" x14ac:dyDescent="0.2">
      <c r="A225" s="94"/>
      <c r="B225" s="96"/>
      <c r="C225" s="85"/>
      <c r="D225" s="86"/>
      <c r="E225" s="136"/>
    </row>
    <row r="226" spans="1:5" s="56" customFormat="1" x14ac:dyDescent="0.2">
      <c r="A226" s="94"/>
      <c r="B226" s="96"/>
      <c r="C226" s="85"/>
      <c r="D226" s="86"/>
      <c r="E226" s="136"/>
    </row>
    <row r="227" spans="1:5" s="56" customFormat="1" x14ac:dyDescent="0.2">
      <c r="A227" s="94"/>
      <c r="B227" s="96"/>
      <c r="C227" s="85"/>
      <c r="D227" s="86"/>
      <c r="E227" s="136"/>
    </row>
    <row r="228" spans="1:5" s="56" customFormat="1" x14ac:dyDescent="0.2">
      <c r="A228" s="94"/>
      <c r="B228" s="96"/>
      <c r="C228" s="85"/>
      <c r="D228" s="86"/>
      <c r="E228" s="136"/>
    </row>
    <row r="229" spans="1:5" s="56" customFormat="1" x14ac:dyDescent="0.2">
      <c r="A229" s="94"/>
      <c r="B229" s="96"/>
      <c r="C229" s="85"/>
      <c r="D229" s="86"/>
      <c r="E229" s="136"/>
    </row>
    <row r="230" spans="1:5" s="56" customFormat="1" x14ac:dyDescent="0.2">
      <c r="A230" s="94"/>
      <c r="B230" s="96"/>
      <c r="C230" s="85"/>
      <c r="D230" s="86"/>
      <c r="E230" s="136"/>
    </row>
    <row r="231" spans="1:5" s="56" customFormat="1" x14ac:dyDescent="0.2">
      <c r="A231" s="94"/>
      <c r="B231" s="96"/>
      <c r="C231" s="85"/>
      <c r="D231" s="86"/>
      <c r="E231" s="136"/>
    </row>
    <row r="232" spans="1:5" s="56" customFormat="1" x14ac:dyDescent="0.2">
      <c r="A232" s="94"/>
      <c r="B232" s="96"/>
      <c r="C232" s="85"/>
      <c r="D232" s="86"/>
      <c r="E232" s="136"/>
    </row>
    <row r="233" spans="1:5" s="56" customFormat="1" x14ac:dyDescent="0.2">
      <c r="A233" s="94"/>
      <c r="B233" s="96"/>
      <c r="C233" s="85"/>
      <c r="D233" s="86"/>
      <c r="E233" s="136"/>
    </row>
    <row r="234" spans="1:5" s="56" customFormat="1" x14ac:dyDescent="0.2">
      <c r="A234" s="94"/>
      <c r="B234" s="96"/>
      <c r="C234" s="85"/>
      <c r="D234" s="86"/>
      <c r="E234" s="136"/>
    </row>
    <row r="235" spans="1:5" s="56" customFormat="1" x14ac:dyDescent="0.2">
      <c r="A235" s="94"/>
      <c r="B235" s="96"/>
      <c r="C235" s="85"/>
      <c r="D235" s="86"/>
      <c r="E235" s="136"/>
    </row>
    <row r="236" spans="1:5" s="56" customFormat="1" x14ac:dyDescent="0.2">
      <c r="A236" s="94"/>
      <c r="B236" s="96"/>
      <c r="C236" s="85"/>
      <c r="D236" s="86"/>
      <c r="E236" s="136"/>
    </row>
    <row r="237" spans="1:5" s="56" customFormat="1" x14ac:dyDescent="0.2">
      <c r="A237" s="94"/>
      <c r="B237" s="96"/>
      <c r="C237" s="85"/>
      <c r="D237" s="86"/>
      <c r="E237" s="136"/>
    </row>
    <row r="238" spans="1:5" s="56" customFormat="1" x14ac:dyDescent="0.2">
      <c r="A238" s="94"/>
      <c r="B238" s="96"/>
      <c r="C238" s="85"/>
      <c r="D238" s="86"/>
      <c r="E238" s="136"/>
    </row>
    <row r="239" spans="1:5" s="56" customFormat="1" x14ac:dyDescent="0.2">
      <c r="A239" s="94"/>
      <c r="B239" s="96"/>
      <c r="C239" s="85"/>
      <c r="D239" s="86"/>
      <c r="E239" s="136"/>
    </row>
    <row r="240" spans="1:5" s="56" customFormat="1" x14ac:dyDescent="0.2">
      <c r="A240" s="94"/>
      <c r="B240" s="96"/>
      <c r="C240" s="85"/>
      <c r="D240" s="86"/>
      <c r="E240" s="136"/>
    </row>
    <row r="241" spans="1:5" s="56" customFormat="1" x14ac:dyDescent="0.2">
      <c r="A241" s="94"/>
      <c r="B241" s="96"/>
      <c r="C241" s="85"/>
      <c r="D241" s="86"/>
      <c r="E241" s="136"/>
    </row>
    <row r="242" spans="1:5" s="56" customFormat="1" x14ac:dyDescent="0.2">
      <c r="A242" s="94"/>
      <c r="B242" s="96"/>
      <c r="C242" s="85"/>
      <c r="D242" s="86"/>
      <c r="E242" s="136"/>
    </row>
    <row r="243" spans="1:5" s="56" customFormat="1" x14ac:dyDescent="0.2">
      <c r="A243" s="94"/>
      <c r="B243" s="96"/>
      <c r="C243" s="85"/>
      <c r="D243" s="86"/>
      <c r="E243" s="136"/>
    </row>
    <row r="244" spans="1:5" s="56" customFormat="1" x14ac:dyDescent="0.2">
      <c r="A244" s="94"/>
      <c r="B244" s="96"/>
      <c r="C244" s="85"/>
      <c r="D244" s="86"/>
      <c r="E244" s="136"/>
    </row>
    <row r="245" spans="1:5" s="56" customFormat="1" x14ac:dyDescent="0.2">
      <c r="A245" s="94"/>
      <c r="B245" s="96"/>
      <c r="C245" s="85"/>
      <c r="D245" s="86"/>
      <c r="E245" s="136"/>
    </row>
    <row r="246" spans="1:5" s="56" customFormat="1" x14ac:dyDescent="0.2">
      <c r="A246" s="94"/>
      <c r="B246" s="96"/>
      <c r="C246" s="85"/>
      <c r="D246" s="86"/>
      <c r="E246" s="136"/>
    </row>
    <row r="247" spans="1:5" s="56" customFormat="1" x14ac:dyDescent="0.2">
      <c r="A247" s="94"/>
      <c r="B247" s="96"/>
      <c r="C247" s="85"/>
      <c r="D247" s="86"/>
      <c r="E247" s="136"/>
    </row>
    <row r="248" spans="1:5" s="56" customFormat="1" x14ac:dyDescent="0.2">
      <c r="A248" s="94"/>
      <c r="B248" s="96"/>
      <c r="C248" s="85"/>
      <c r="D248" s="86"/>
      <c r="E248" s="136"/>
    </row>
    <row r="249" spans="1:5" s="56" customFormat="1" x14ac:dyDescent="0.2">
      <c r="A249" s="94"/>
      <c r="B249" s="96"/>
      <c r="C249" s="85"/>
      <c r="D249" s="86"/>
      <c r="E249" s="136"/>
    </row>
    <row r="250" spans="1:5" s="56" customFormat="1" x14ac:dyDescent="0.2">
      <c r="A250" s="94"/>
      <c r="B250" s="96"/>
      <c r="C250" s="85"/>
      <c r="D250" s="86"/>
      <c r="E250" s="136"/>
    </row>
    <row r="251" spans="1:5" s="56" customFormat="1" x14ac:dyDescent="0.2">
      <c r="A251" s="94"/>
      <c r="B251" s="96"/>
      <c r="C251" s="85"/>
      <c r="D251" s="86"/>
      <c r="E251" s="136"/>
    </row>
    <row r="252" spans="1:5" s="56" customFormat="1" x14ac:dyDescent="0.2">
      <c r="A252" s="94"/>
      <c r="B252" s="96"/>
      <c r="C252" s="85"/>
      <c r="D252" s="86"/>
      <c r="E252" s="136"/>
    </row>
    <row r="253" spans="1:5" s="56" customFormat="1" x14ac:dyDescent="0.2">
      <c r="A253" s="94"/>
      <c r="B253" s="96"/>
      <c r="C253" s="85"/>
      <c r="D253" s="86"/>
      <c r="E253" s="136"/>
    </row>
    <row r="254" spans="1:5" s="56" customFormat="1" x14ac:dyDescent="0.2">
      <c r="A254" s="94"/>
      <c r="B254" s="96"/>
      <c r="C254" s="85"/>
      <c r="D254" s="86"/>
      <c r="E254" s="136"/>
    </row>
    <row r="255" spans="1:5" s="56" customFormat="1" x14ac:dyDescent="0.2">
      <c r="A255" s="94"/>
      <c r="B255" s="96"/>
      <c r="C255" s="85"/>
      <c r="D255" s="86"/>
      <c r="E255" s="136"/>
    </row>
    <row r="256" spans="1:5" s="56" customFormat="1" x14ac:dyDescent="0.2">
      <c r="A256" s="94"/>
      <c r="B256" s="96"/>
      <c r="C256" s="85"/>
      <c r="D256" s="86"/>
      <c r="E256" s="136"/>
    </row>
    <row r="257" spans="1:5" s="56" customFormat="1" x14ac:dyDescent="0.2">
      <c r="A257" s="94"/>
      <c r="B257" s="96"/>
      <c r="C257" s="85"/>
      <c r="D257" s="86"/>
      <c r="E257" s="136"/>
    </row>
    <row r="258" spans="1:5" s="56" customFormat="1" x14ac:dyDescent="0.2">
      <c r="A258" s="94"/>
      <c r="B258" s="96"/>
      <c r="C258" s="85"/>
      <c r="D258" s="86"/>
      <c r="E258" s="136"/>
    </row>
    <row r="259" spans="1:5" s="56" customFormat="1" x14ac:dyDescent="0.2">
      <c r="A259" s="94"/>
      <c r="B259" s="96"/>
      <c r="C259" s="85"/>
      <c r="D259" s="86"/>
      <c r="E259" s="136"/>
    </row>
    <row r="260" spans="1:5" s="56" customFormat="1" x14ac:dyDescent="0.2">
      <c r="A260" s="94"/>
      <c r="B260" s="96"/>
      <c r="C260" s="85"/>
      <c r="D260" s="86"/>
      <c r="E260" s="136"/>
    </row>
    <row r="261" spans="1:5" s="56" customFormat="1" x14ac:dyDescent="0.2">
      <c r="A261" s="94"/>
      <c r="B261" s="96"/>
      <c r="C261" s="85"/>
      <c r="D261" s="86"/>
      <c r="E261" s="136"/>
    </row>
  </sheetData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tabSelected="1" topLeftCell="A139" zoomScale="120" zoomScaleNormal="120" workbookViewId="0">
      <selection activeCell="H153" sqref="H153"/>
    </sheetView>
  </sheetViews>
  <sheetFormatPr defaultRowHeight="12.75" x14ac:dyDescent="0.2"/>
  <cols>
    <col min="1" max="1" width="5.7109375" style="14" customWidth="1"/>
    <col min="2" max="2" width="56.7109375" customWidth="1"/>
    <col min="3" max="3" width="7.85546875" style="12" customWidth="1"/>
    <col min="4" max="4" width="10.7109375" style="22" customWidth="1"/>
    <col min="5" max="5" width="8.7109375" style="12" customWidth="1"/>
    <col min="6" max="6" width="14" style="31" customWidth="1"/>
  </cols>
  <sheetData>
    <row r="1" spans="1:6" ht="20.25" x14ac:dyDescent="0.2">
      <c r="A1" s="65" t="s">
        <v>230</v>
      </c>
      <c r="B1" s="52"/>
      <c r="C1" s="52"/>
      <c r="D1" s="53"/>
      <c r="E1" s="52"/>
      <c r="F1" s="122"/>
    </row>
    <row r="2" spans="1:6" ht="20.25" x14ac:dyDescent="0.2">
      <c r="A2" s="65" t="s">
        <v>0</v>
      </c>
      <c r="B2" s="50"/>
      <c r="C2" s="50"/>
      <c r="D2" s="51"/>
      <c r="E2" s="50"/>
      <c r="F2" s="22"/>
    </row>
    <row r="5" spans="1:6" ht="13.5" thickBot="1" x14ac:dyDescent="0.25"/>
    <row r="6" spans="1:6" x14ac:dyDescent="0.2">
      <c r="A6" s="195" t="s">
        <v>101</v>
      </c>
      <c r="B6" s="196"/>
      <c r="C6" s="189"/>
      <c r="D6" s="189"/>
      <c r="E6" s="189"/>
      <c r="F6" s="190"/>
    </row>
    <row r="7" spans="1:6" x14ac:dyDescent="0.2">
      <c r="A7" s="47"/>
      <c r="B7" s="48"/>
      <c r="C7" s="49"/>
      <c r="D7" s="49"/>
      <c r="E7" s="49"/>
      <c r="F7" s="123"/>
    </row>
    <row r="8" spans="1:6" x14ac:dyDescent="0.2">
      <c r="A8" s="197" t="s">
        <v>144</v>
      </c>
      <c r="B8" s="198"/>
      <c r="C8" s="191"/>
      <c r="D8" s="191"/>
      <c r="E8" s="191"/>
      <c r="F8" s="192"/>
    </row>
    <row r="9" spans="1:6" x14ac:dyDescent="0.2">
      <c r="A9" s="47" t="s">
        <v>142</v>
      </c>
      <c r="B9" s="48"/>
      <c r="C9" s="67"/>
      <c r="D9" s="67"/>
      <c r="E9" s="67"/>
      <c r="F9" s="124"/>
    </row>
    <row r="10" spans="1:6" x14ac:dyDescent="0.2">
      <c r="A10" s="47" t="s">
        <v>146</v>
      </c>
      <c r="B10" s="48"/>
      <c r="C10" s="68"/>
      <c r="D10" s="67"/>
      <c r="E10" s="67"/>
      <c r="F10" s="124"/>
    </row>
    <row r="11" spans="1:6" x14ac:dyDescent="0.2">
      <c r="A11" s="47"/>
      <c r="B11" s="48"/>
      <c r="C11" s="49"/>
      <c r="D11" s="49"/>
      <c r="E11" s="49"/>
      <c r="F11" s="123"/>
    </row>
    <row r="12" spans="1:6" x14ac:dyDescent="0.2">
      <c r="A12" s="197" t="s">
        <v>138</v>
      </c>
      <c r="B12" s="198"/>
      <c r="C12" s="191"/>
      <c r="D12" s="191"/>
      <c r="E12" s="191"/>
      <c r="F12" s="192"/>
    </row>
    <row r="13" spans="1:6" x14ac:dyDescent="0.2">
      <c r="A13" s="197" t="s">
        <v>143</v>
      </c>
      <c r="B13" s="198"/>
      <c r="C13" s="191"/>
      <c r="D13" s="191"/>
      <c r="E13" s="191"/>
      <c r="F13" s="192"/>
    </row>
    <row r="14" spans="1:6" ht="13.5" thickBot="1" x14ac:dyDescent="0.25">
      <c r="A14" s="199" t="s">
        <v>146</v>
      </c>
      <c r="B14" s="200"/>
      <c r="C14" s="193"/>
      <c r="D14" s="193"/>
      <c r="E14" s="193"/>
      <c r="F14" s="194"/>
    </row>
    <row r="15" spans="1:6" x14ac:dyDescent="0.2">
      <c r="A15" s="13"/>
      <c r="B15" s="13"/>
      <c r="C15" s="13"/>
      <c r="D15" s="13"/>
      <c r="E15" s="13"/>
      <c r="F15" s="11"/>
    </row>
    <row r="16" spans="1:6" x14ac:dyDescent="0.2">
      <c r="A16" s="13"/>
      <c r="B16" s="13"/>
      <c r="C16" s="13"/>
      <c r="D16" s="13"/>
      <c r="E16" s="13"/>
      <c r="F16" s="11"/>
    </row>
    <row r="17" spans="1:9" x14ac:dyDescent="0.2">
      <c r="A17" s="13"/>
      <c r="B17" s="13"/>
      <c r="C17" s="13"/>
      <c r="D17" s="13"/>
      <c r="E17" s="13"/>
      <c r="F17" s="11"/>
    </row>
    <row r="18" spans="1:9" ht="13.5" thickBot="1" x14ac:dyDescent="0.25">
      <c r="A18" s="13"/>
      <c r="B18" s="13"/>
      <c r="C18" s="13"/>
      <c r="D18" s="13"/>
      <c r="E18" s="13"/>
      <c r="F18" s="11"/>
    </row>
    <row r="19" spans="1:9" ht="16.5" thickBot="1" x14ac:dyDescent="0.3">
      <c r="A19" s="201" t="s">
        <v>145</v>
      </c>
      <c r="B19" s="202"/>
      <c r="C19" s="202"/>
      <c r="D19" s="202"/>
      <c r="E19" s="202"/>
      <c r="F19" s="203"/>
      <c r="H19" s="63"/>
    </row>
    <row r="20" spans="1:9" ht="13.5" thickBot="1" x14ac:dyDescent="0.25">
      <c r="A20" s="32" t="s">
        <v>2</v>
      </c>
      <c r="B20" s="60" t="s">
        <v>3</v>
      </c>
      <c r="C20" s="61" t="s">
        <v>1</v>
      </c>
      <c r="D20" s="62" t="s">
        <v>4</v>
      </c>
      <c r="E20" s="61" t="s">
        <v>97</v>
      </c>
      <c r="F20" s="118" t="s">
        <v>98</v>
      </c>
      <c r="H20" s="63"/>
    </row>
    <row r="21" spans="1:9" x14ac:dyDescent="0.2">
      <c r="A21" s="73">
        <v>1</v>
      </c>
      <c r="B21" s="54" t="str">
        <f>IF(A21=" "," ",LOOKUP(A21,'2023-2024 Surety Price'!A1:A176,'2023-2024 Surety Price'!B1:B176))</f>
        <v>Constructing the final surface course of pavement (1")</v>
      </c>
      <c r="C21" s="183" t="str">
        <f>IF(A21=" "," ",LOOKUP(A21,'2023-2024 Surety Price'!A1:A162,'2023-2024 Surety Price'!C1:C162))</f>
        <v>SY</v>
      </c>
      <c r="D21" s="188">
        <f>IF(A21=" "," ",LOOKUP(A21,'2023-2024 Surety Price'!A1:A162,'2023-2024 Surety Price'!D1:D162))</f>
        <v>12</v>
      </c>
      <c r="E21" s="186"/>
      <c r="F21" s="119">
        <f>IF(A21=" "," ",D21*ROUND(E21,0))</f>
        <v>0</v>
      </c>
      <c r="H21" s="30"/>
    </row>
    <row r="22" spans="1:9" x14ac:dyDescent="0.2">
      <c r="A22" s="73">
        <v>2</v>
      </c>
      <c r="B22" s="9" t="str">
        <f>IF(A22=" "," ",LOOKUP(A22,'2023-2024 Surety Price'!A2:A176,'2023-2024 Surety Price'!B2:B176))</f>
        <v>Seed and mulch areas of disturbance (10 acre site max.)</v>
      </c>
      <c r="C22" s="184" t="str">
        <f>IF(A22=" "," ",LOOKUP(A22,'2023-2024 Surety Price'!A2:A163,'2023-2024 Surety Price'!C2:C163))</f>
        <v>AC</v>
      </c>
      <c r="D22" s="188">
        <f>IF(A22=" "," ",LOOKUP(A22,'2023-2024 Surety Price'!A2:A163,'2023-2024 Surety Price'!D2:D163))</f>
        <v>3500</v>
      </c>
      <c r="E22" s="187"/>
      <c r="F22" s="120">
        <f>IF(A22=" "," ",D22*ROUND(E22,0))</f>
        <v>0</v>
      </c>
      <c r="H22" s="30"/>
      <c r="I22" s="5"/>
    </row>
    <row r="23" spans="1:9" x14ac:dyDescent="0.2">
      <c r="A23" s="73">
        <v>3</v>
      </c>
      <c r="B23" s="9" t="str">
        <f>IF(A23=" "," ",LOOKUP(A23,'2023-2024 Surety Price'!A3:A177,'2023-2024 Surety Price'!B3:B177))</f>
        <v>Constructing 4 1/2" sidewalks</v>
      </c>
      <c r="C23" s="184" t="str">
        <f>IF(A23=" "," ",LOOKUP(A23,'2023-2024 Surety Price'!A3:A164,'2023-2024 Surety Price'!C3:C164))</f>
        <v>SY</v>
      </c>
      <c r="D23" s="188">
        <f>IF(A23=" "," ",LOOKUP(A23,'2023-2024 Surety Price'!A3:A164,'2023-2024 Surety Price'!D3:D164))</f>
        <v>68</v>
      </c>
      <c r="E23" s="187"/>
      <c r="F23" s="120">
        <f t="shared" ref="F23:F33" si="0">IF(A23=" "," ",D23*ROUND(E23,0))</f>
        <v>0</v>
      </c>
      <c r="H23" s="30"/>
      <c r="I23" s="5"/>
    </row>
    <row r="24" spans="1:9" x14ac:dyDescent="0.2">
      <c r="A24" s="73">
        <v>4</v>
      </c>
      <c r="B24" s="9" t="str">
        <f>IF(A24=" "," ",LOOKUP(A24,'2023-2024 Surety Price'!A4:A178,'2023-2024 Surety Price'!B4:B178))</f>
        <v>Removing and replacing sidewalks</v>
      </c>
      <c r="C24" s="184" t="str">
        <f>IF(A24=" "," ",LOOKUP(A24,'2023-2024 Surety Price'!A4:A165,'2023-2024 Surety Price'!C4:C165))</f>
        <v>SY</v>
      </c>
      <c r="D24" s="188">
        <f>IF(A24=" "," ",LOOKUP(A24,'2023-2024 Surety Price'!A4:A165,'2023-2024 Surety Price'!D4:D165))</f>
        <v>84</v>
      </c>
      <c r="E24" s="187"/>
      <c r="F24" s="120">
        <f t="shared" si="0"/>
        <v>0</v>
      </c>
      <c r="H24" s="30"/>
      <c r="I24" s="5"/>
    </row>
    <row r="25" spans="1:9" x14ac:dyDescent="0.2">
      <c r="A25" s="73">
        <v>5</v>
      </c>
      <c r="B25" s="9" t="str">
        <f>IF(A25=" "," ",LOOKUP(A25,'2023-2024 Surety Price'!A5:A180,'2023-2024 Surety Price'!B5:B180))</f>
        <v>Construct handicap ramp w/ ADA strips imbedded - YELLOW</v>
      </c>
      <c r="C25" s="184" t="str">
        <f>IF(A25=" "," ",LOOKUP(A25,'2023-2024 Surety Price'!A5:A166,'2023-2024 Surety Price'!C5:C166))</f>
        <v>EA</v>
      </c>
      <c r="D25" s="188">
        <f>IF(A25=" "," ",LOOKUP(A25,'2023-2024 Surety Price'!A5:A166,'2023-2024 Surety Price'!D5:D166))</f>
        <v>700</v>
      </c>
      <c r="E25" s="187"/>
      <c r="F25" s="120">
        <f t="shared" si="0"/>
        <v>0</v>
      </c>
      <c r="H25" s="30"/>
      <c r="I25" s="5"/>
    </row>
    <row r="26" spans="1:9" x14ac:dyDescent="0.2">
      <c r="A26" s="73">
        <v>6</v>
      </c>
      <c r="B26" s="9" t="str">
        <f>IF(A26=" "," ",LOOKUP(A26,'2023-2024 Surety Price'!A6:A181,'2023-2024 Surety Price'!B6:B181))</f>
        <v>Adjusting manholes</v>
      </c>
      <c r="C26" s="184" t="str">
        <f>IF(A26=" "," ",LOOKUP(A26,'2023-2024 Surety Price'!A6:A167,'2023-2024 Surety Price'!C6:C167))</f>
        <v>EA</v>
      </c>
      <c r="D26" s="188">
        <f>IF(A26=" "," ",LOOKUP(A26,'2023-2024 Surety Price'!A6:A167,'2023-2024 Surety Price'!D6:D167))</f>
        <v>1283</v>
      </c>
      <c r="E26" s="187"/>
      <c r="F26" s="120">
        <f t="shared" si="0"/>
        <v>0</v>
      </c>
      <c r="H26" s="30"/>
      <c r="I26" s="5"/>
    </row>
    <row r="27" spans="1:9" x14ac:dyDescent="0.2">
      <c r="A27" s="73">
        <v>7</v>
      </c>
      <c r="B27" s="9" t="str">
        <f>IF(A27=" "," ",LOOKUP(A27,'2023-2024 Surety Price'!A7:A182,'2023-2024 Surety Price'!B7:B182))</f>
        <v>Cleaning the storm sewer system</v>
      </c>
      <c r="C27" s="184" t="str">
        <f>IF(A27=" "," ",LOOKUP(A27,'2023-2024 Surety Price'!A7:A169,'2023-2024 Surety Price'!C7:C169))</f>
        <v>LF</v>
      </c>
      <c r="D27" s="188">
        <f>IF(A27=" "," ",LOOKUP(A27,'2023-2024 Surety Price'!A7:A168,'2023-2024 Surety Price'!D7:D168))</f>
        <v>2</v>
      </c>
      <c r="E27" s="187"/>
      <c r="F27" s="120">
        <f t="shared" si="0"/>
        <v>0</v>
      </c>
      <c r="H27" s="30"/>
      <c r="I27" s="5"/>
    </row>
    <row r="28" spans="1:9" x14ac:dyDescent="0.2">
      <c r="A28" s="73">
        <v>8</v>
      </c>
      <c r="B28" s="9" t="str">
        <f>IF(A28=" "," ",LOOKUP(A28,'2023-2024 Surety Price'!A8:A183,'2023-2024 Surety Price'!B8:B183))</f>
        <v xml:space="preserve">Remove and replace curb and gutter </v>
      </c>
      <c r="C28" s="184" t="str">
        <f>IF(A28=" "," ",LOOKUP(A28,'2023-2024 Surety Price'!A8:A170,'2023-2024 Surety Price'!C8:C170))</f>
        <v>LF</v>
      </c>
      <c r="D28" s="188">
        <f>IF(A28=" "," ",LOOKUP(A28,'2023-2024 Surety Price'!A8:A169,'2023-2024 Surety Price'!D8:D169))</f>
        <v>48</v>
      </c>
      <c r="E28" s="187"/>
      <c r="F28" s="120">
        <f t="shared" si="0"/>
        <v>0</v>
      </c>
      <c r="H28" s="30"/>
      <c r="I28" s="5"/>
    </row>
    <row r="29" spans="1:9" x14ac:dyDescent="0.2">
      <c r="A29" s="73">
        <v>9</v>
      </c>
      <c r="B29" s="9" t="str">
        <f>IF(A29=" "," ",LOOKUP(A29,'2023-2024 Surety Price'!A9:A188,'2023-2024 Surety Price'!B9:B188))</f>
        <v>Constructing trash racks</v>
      </c>
      <c r="C29" s="184" t="str">
        <f>IF(A29=" "," ",LOOKUP(A29,'2023-2024 Surety Price'!A9:A171,'2023-2024 Surety Price'!C9:C171))</f>
        <v>EA</v>
      </c>
      <c r="D29" s="188">
        <f>IF(A29=" "," ",LOOKUP(A29,'2023-2024 Surety Price'!A9:A170,'2023-2024 Surety Price'!D9:D170))</f>
        <v>1300</v>
      </c>
      <c r="E29" s="187"/>
      <c r="F29" s="120">
        <f t="shared" si="0"/>
        <v>0</v>
      </c>
      <c r="H29" s="30"/>
      <c r="I29" s="5"/>
    </row>
    <row r="30" spans="1:9" x14ac:dyDescent="0.2">
      <c r="A30" s="73">
        <v>10</v>
      </c>
      <c r="B30" s="9" t="str">
        <f>IF(A30=" "," ",LOOKUP(A30,'2023-2024 Surety Price'!A10:A192,'2023-2024 Surety Price'!B10:B192))</f>
        <v>Constructing fences between Ag. land the project site</v>
      </c>
      <c r="C30" s="184" t="str">
        <f>IF(A30=" "," ",LOOKUP(A30,'2023-2024 Surety Price'!A10:A172,'2023-2024 Surety Price'!C10:C172))</f>
        <v>LF</v>
      </c>
      <c r="D30" s="188">
        <f>IF(A30=" "," ",LOOKUP(A30,'2023-2024 Surety Price'!A10:A171,'2023-2024 Surety Price'!D10:D171))</f>
        <v>58</v>
      </c>
      <c r="E30" s="187"/>
      <c r="F30" s="120">
        <f t="shared" si="0"/>
        <v>0</v>
      </c>
      <c r="H30" s="30"/>
      <c r="I30" s="5"/>
    </row>
    <row r="31" spans="1:9" x14ac:dyDescent="0.2">
      <c r="A31" s="73">
        <v>11</v>
      </c>
      <c r="B31" s="9" t="str">
        <f>IF(A31=" "," ",LOOKUP(A31,'2023-2024 Surety Price'!A11:A193,'2023-2024 Surety Price'!B11:B193))</f>
        <v>Adding steps, mortaring steps, and grout lift lugs in MH</v>
      </c>
      <c r="C31" s="185" t="str">
        <f>IF(A31=" "," ",LOOKUP(A31,'2023-2024 Surety Price'!A11:A163,'2023-2024 Surety Price'!C11:C163))</f>
        <v>EA structure</v>
      </c>
      <c r="D31" s="188">
        <f>IF(A31=" "," ",LOOKUP(A31,'2023-2024 Surety Price'!A11:A172,'2023-2024 Surety Price'!D11:D172))</f>
        <v>260</v>
      </c>
      <c r="E31" s="187"/>
      <c r="F31" s="120">
        <f t="shared" si="0"/>
        <v>0</v>
      </c>
      <c r="H31" s="30"/>
      <c r="I31" s="5"/>
    </row>
    <row r="32" spans="1:9" x14ac:dyDescent="0.2">
      <c r="A32" s="73">
        <v>12</v>
      </c>
      <c r="B32" s="9" t="str">
        <f>IF(A32=" "," ",LOOKUP(A32,'2023-2024 Surety Price'!A12:A194,'2023-2024 Surety Price'!B12:B194))</f>
        <v>Remove erosion and sediment controls (10 acre site max.)</v>
      </c>
      <c r="C32" s="184" t="str">
        <f>IF(A32=" "," ",LOOKUP(A32,'2023-2024 Surety Price'!A12:A174,'2023-2024 Surety Price'!C12:C174))</f>
        <v>AC</v>
      </c>
      <c r="D32" s="188">
        <f>IF(A32=" "," ",LOOKUP(A32,'2023-2024 Surety Price'!A12:A173,'2023-2024 Surety Price'!D12:D173))</f>
        <v>1750</v>
      </c>
      <c r="E32" s="187"/>
      <c r="F32" s="120">
        <f t="shared" si="0"/>
        <v>0</v>
      </c>
      <c r="H32" s="30"/>
    </row>
    <row r="33" spans="1:8" x14ac:dyDescent="0.2">
      <c r="A33" s="73">
        <v>174</v>
      </c>
      <c r="B33" s="9" t="str">
        <f>IF(A33=" "," ",LOOKUP(A33,'2023-2024 Surety Price'!A13:A195,'2023-2024 Surety Price'!B13:B195))</f>
        <v>2" dia. Street Tree (10' height min.)</v>
      </c>
      <c r="C33" s="184" t="str">
        <f>IF(A33=" "," ",LOOKUP(A33,'2023-2024 Surety Price'!A13:A184,'2023-2024 Surety Price'!C13:C184))</f>
        <v>EA</v>
      </c>
      <c r="D33" s="188">
        <f ca="1">IF(A33=" "," ",LOOKUP(A33,'2023-2024 Surety Price'!A13:A824,'2023-2024 Surety Price'!D13:D182))</f>
        <v>1433</v>
      </c>
      <c r="E33" s="187"/>
      <c r="F33" s="120">
        <f t="shared" ca="1" si="0"/>
        <v>0</v>
      </c>
      <c r="H33" s="63"/>
    </row>
    <row r="34" spans="1:8" x14ac:dyDescent="0.2">
      <c r="A34" s="73"/>
      <c r="B34" s="9"/>
      <c r="C34" s="15"/>
      <c r="D34" s="40"/>
      <c r="E34" s="70"/>
      <c r="F34" s="120"/>
    </row>
    <row r="35" spans="1:8" x14ac:dyDescent="0.2">
      <c r="A35" s="73"/>
      <c r="B35" s="9"/>
      <c r="C35" s="15"/>
      <c r="D35" s="41"/>
      <c r="E35" s="70"/>
      <c r="F35" s="120"/>
    </row>
    <row r="36" spans="1:8" x14ac:dyDescent="0.2">
      <c r="A36" s="74"/>
      <c r="B36" s="3"/>
      <c r="C36" s="15"/>
      <c r="D36" s="41"/>
      <c r="E36" s="71"/>
      <c r="F36" s="120"/>
    </row>
    <row r="37" spans="1:8" x14ac:dyDescent="0.2">
      <c r="A37" s="74"/>
      <c r="B37" s="3"/>
      <c r="C37" s="15"/>
      <c r="D37" s="41"/>
      <c r="E37" s="71"/>
      <c r="F37" s="120"/>
    </row>
    <row r="38" spans="1:8" x14ac:dyDescent="0.2">
      <c r="A38" s="74"/>
      <c r="B38" s="3"/>
      <c r="C38" s="15"/>
      <c r="D38" s="41"/>
      <c r="E38" s="71"/>
      <c r="F38" s="120"/>
    </row>
    <row r="39" spans="1:8" x14ac:dyDescent="0.2">
      <c r="A39" s="74"/>
      <c r="B39" s="3"/>
      <c r="C39" s="15"/>
      <c r="D39" s="41"/>
      <c r="E39" s="71"/>
      <c r="F39" s="120"/>
    </row>
    <row r="40" spans="1:8" x14ac:dyDescent="0.2">
      <c r="A40" s="74"/>
      <c r="B40" s="3"/>
      <c r="C40" s="15"/>
      <c r="D40" s="41"/>
      <c r="E40" s="71"/>
      <c r="F40" s="120"/>
    </row>
    <row r="41" spans="1:8" x14ac:dyDescent="0.2">
      <c r="A41" s="74"/>
      <c r="B41" s="3"/>
      <c r="C41" s="15"/>
      <c r="D41" s="41"/>
      <c r="E41" s="71"/>
      <c r="F41" s="120"/>
    </row>
    <row r="42" spans="1:8" ht="13.5" thickBot="1" x14ac:dyDescent="0.25">
      <c r="A42" s="74" t="s">
        <v>0</v>
      </c>
      <c r="B42" s="3"/>
      <c r="C42" s="15"/>
      <c r="D42" s="41"/>
      <c r="E42" s="72"/>
      <c r="F42" s="120"/>
    </row>
    <row r="43" spans="1:8" ht="27" customHeight="1" thickBot="1" x14ac:dyDescent="0.25">
      <c r="A43" s="204" t="s">
        <v>105</v>
      </c>
      <c r="B43" s="205"/>
      <c r="C43" s="205"/>
      <c r="D43" s="205"/>
      <c r="E43" s="206"/>
      <c r="F43" s="121">
        <f ca="1">SUM(F21:F42)</f>
        <v>0</v>
      </c>
    </row>
    <row r="44" spans="1:8" x14ac:dyDescent="0.2">
      <c r="A44" s="10"/>
      <c r="B44" s="13"/>
      <c r="C44" s="13"/>
      <c r="D44" s="13"/>
      <c r="E44" s="13"/>
      <c r="F44" s="125"/>
    </row>
    <row r="45" spans="1:8" x14ac:dyDescent="0.2">
      <c r="A45" s="10"/>
      <c r="B45" s="13"/>
      <c r="C45" s="13"/>
      <c r="D45" s="13"/>
      <c r="E45" s="13"/>
      <c r="F45" s="125"/>
    </row>
    <row r="46" spans="1:8" x14ac:dyDescent="0.2">
      <c r="A46" s="10"/>
      <c r="B46" s="13"/>
      <c r="C46" s="13"/>
      <c r="D46" s="13"/>
      <c r="E46" s="13"/>
      <c r="F46" s="125"/>
    </row>
    <row r="47" spans="1:8" x14ac:dyDescent="0.2">
      <c r="A47" s="10"/>
      <c r="B47" s="13"/>
      <c r="C47" s="13"/>
      <c r="D47" s="13"/>
      <c r="E47" s="13"/>
      <c r="F47" s="125"/>
    </row>
    <row r="48" spans="1:8" x14ac:dyDescent="0.2">
      <c r="A48" s="10"/>
      <c r="B48" s="13"/>
      <c r="C48" s="13"/>
      <c r="D48" s="13"/>
      <c r="E48" s="13"/>
      <c r="F48" s="125"/>
    </row>
    <row r="49" spans="1:9" x14ac:dyDescent="0.2">
      <c r="A49" s="10"/>
      <c r="B49" s="13"/>
      <c r="C49" s="13"/>
      <c r="D49" s="13"/>
      <c r="E49" s="13"/>
      <c r="F49" s="125"/>
    </row>
    <row r="50" spans="1:9" x14ac:dyDescent="0.2">
      <c r="A50" s="10"/>
      <c r="B50" s="13"/>
      <c r="C50" s="13"/>
      <c r="D50" s="13"/>
      <c r="E50" s="13"/>
      <c r="F50" s="125"/>
    </row>
    <row r="51" spans="1:9" x14ac:dyDescent="0.2">
      <c r="A51" s="10"/>
      <c r="B51" s="13"/>
      <c r="C51" s="13"/>
      <c r="D51" s="13"/>
      <c r="E51" s="13"/>
      <c r="F51" s="125"/>
    </row>
    <row r="52" spans="1:9" ht="13.5" thickBot="1" x14ac:dyDescent="0.25">
      <c r="A52" s="10"/>
      <c r="B52" s="13"/>
      <c r="C52" s="13"/>
      <c r="D52" s="13"/>
      <c r="E52" s="13"/>
      <c r="F52" s="125"/>
    </row>
    <row r="53" spans="1:9" ht="16.5" thickBot="1" x14ac:dyDescent="0.3">
      <c r="A53" s="201" t="s">
        <v>106</v>
      </c>
      <c r="B53" s="202"/>
      <c r="C53" s="202"/>
      <c r="D53" s="202"/>
      <c r="E53" s="202"/>
      <c r="F53" s="203"/>
    </row>
    <row r="54" spans="1:9" x14ac:dyDescent="0.2">
      <c r="A54" s="77">
        <v>40</v>
      </c>
      <c r="B54" s="59" t="str">
        <f>IF(A54=" "," ",LOOKUP(A54,'2023-2024 Surety Price'!A1:A176,'2023-2024 Surety Price'!B1:B176))</f>
        <v>Type A Surface Inlet</v>
      </c>
      <c r="C54" s="58" t="str">
        <f>IF(A54=" "," ",LOOKUP(A54,'2023-2024 Surety Price'!A1:A153,'2023-2024 Surety Price'!C1:C153))</f>
        <v>EA</v>
      </c>
      <c r="D54" s="188">
        <f>IF(A54=" "," ",LOOKUP(A54,'2023-2024 Surety Price'!A34:A195,'2023-2024 Surety Price'!D34:D195))</f>
        <v>3939</v>
      </c>
      <c r="E54" s="69"/>
      <c r="F54" s="119">
        <f t="shared" ref="F54:F59" si="1">IF(A54=" "," ",D54*ROUND(E54,0))</f>
        <v>0</v>
      </c>
    </row>
    <row r="55" spans="1:9" x14ac:dyDescent="0.2">
      <c r="A55" s="78">
        <v>41</v>
      </c>
      <c r="B55" s="9" t="str">
        <f>IF(A55=" "," ",LOOKUP(A55,'2023-2024 Surety Price'!A2:A176,'2023-2024 Surety Price'!B2:B176))</f>
        <v>Type B Surface Inlet</v>
      </c>
      <c r="C55" s="15" t="str">
        <f>IF(A55=" "," ",LOOKUP(A55,'2023-2024 Surety Price'!A2:A154,'2023-2024 Surety Price'!C2:C154))</f>
        <v>EA</v>
      </c>
      <c r="D55" s="188">
        <f>IF(A55=" "," ",LOOKUP(A55,'2023-2024 Surety Price'!A35:A196,'2023-2024 Surety Price'!D35:D196))</f>
        <v>3939</v>
      </c>
      <c r="E55" s="75"/>
      <c r="F55" s="126">
        <f t="shared" si="1"/>
        <v>0</v>
      </c>
    </row>
    <row r="56" spans="1:9" x14ac:dyDescent="0.2">
      <c r="A56" s="78">
        <v>42</v>
      </c>
      <c r="B56" s="9" t="str">
        <f>IF(A56=" "," ",LOOKUP(A56,'2023-2024 Surety Price'!A3:A177,'2023-2024 Surety Price'!B3:B177))</f>
        <v>Curb Box Inlet Type A (LFUCG)</v>
      </c>
      <c r="C56" s="15" t="str">
        <f>IF(A56=" "," ",LOOKUP(A56,'2023-2024 Surety Price'!A3:A155,'2023-2024 Surety Price'!C3:C155))</f>
        <v>EA</v>
      </c>
      <c r="D56" s="188">
        <f>IF(A56=" "," ",LOOKUP(A56,'2023-2024 Surety Price'!A36:A197,'2023-2024 Surety Price'!D36:D197))</f>
        <v>5826</v>
      </c>
      <c r="E56" s="75"/>
      <c r="F56" s="126">
        <f t="shared" si="1"/>
        <v>0</v>
      </c>
      <c r="I56" s="5"/>
    </row>
    <row r="57" spans="1:9" x14ac:dyDescent="0.2">
      <c r="A57" s="78">
        <v>43</v>
      </c>
      <c r="B57" s="9" t="str">
        <f>IF(A57=" "," ",LOOKUP(A57,'2023-2024 Surety Price'!A4:A178,'2023-2024 Surety Price'!B4:B178))</f>
        <v>Curb Box Inlet Type B (LFUCG)</v>
      </c>
      <c r="C57" s="15" t="str">
        <f>IF(A57=" "," ",LOOKUP(A57,'2023-2024 Surety Price'!A4:A156,'2023-2024 Surety Price'!C4:C156))</f>
        <v>EA</v>
      </c>
      <c r="D57" s="188">
        <f>IF(A57=" "," ",LOOKUP(A57,'2023-2024 Surety Price'!A37:A198,'2023-2024 Surety Price'!D37:D198))</f>
        <v>5878</v>
      </c>
      <c r="E57" s="75"/>
      <c r="F57" s="126">
        <f t="shared" si="1"/>
        <v>0</v>
      </c>
      <c r="I57" s="5"/>
    </row>
    <row r="58" spans="1:9" x14ac:dyDescent="0.2">
      <c r="A58" s="78">
        <v>44</v>
      </c>
      <c r="B58" s="9" t="str">
        <f>IF(A58=" "," ",LOOKUP(A58,'2023-2024 Surety Price'!A5:A180,'2023-2024 Surety Price'!B5:B180))</f>
        <v>Curb Box Inlet Type C (LFUCG)</v>
      </c>
      <c r="C58" s="15" t="str">
        <f>IF(A58=" "," ",LOOKUP(A58,'2023-2024 Surety Price'!A5:A157,'2023-2024 Surety Price'!C5:C157))</f>
        <v>EA</v>
      </c>
      <c r="D58" s="188">
        <f>IF(A58=" "," ",LOOKUP(A58,'2023-2024 Surety Price'!A38:A199,'2023-2024 Surety Price'!D38:D199))</f>
        <v>5847</v>
      </c>
      <c r="E58" s="75"/>
      <c r="F58" s="126">
        <f t="shared" si="1"/>
        <v>0</v>
      </c>
      <c r="I58" s="5"/>
    </row>
    <row r="59" spans="1:9" x14ac:dyDescent="0.2">
      <c r="A59" s="78">
        <v>45</v>
      </c>
      <c r="B59" s="9" t="str">
        <f>IF(A59=" "," ",LOOKUP(A59,'2023-2024 Surety Price'!A6:A181,'2023-2024 Surety Price'!B6:B181))</f>
        <v>Curb Box Inlet Type D (LFUCG)</v>
      </c>
      <c r="C59" s="15" t="str">
        <f>IF(A59=" "," ",LOOKUP(A59,'2023-2024 Surety Price'!A6:A158,'2023-2024 Surety Price'!C6:C158))</f>
        <v>EA</v>
      </c>
      <c r="D59" s="188">
        <f>IF(A59=" "," ",LOOKUP(A59,'2023-2024 Surety Price'!A39:A200,'2023-2024 Surety Price'!D39:D200))</f>
        <v>4265</v>
      </c>
      <c r="E59" s="75"/>
      <c r="F59" s="126">
        <f t="shared" si="1"/>
        <v>0</v>
      </c>
      <c r="I59" s="5"/>
    </row>
    <row r="60" spans="1:9" x14ac:dyDescent="0.2">
      <c r="A60" s="78"/>
      <c r="B60" s="9"/>
      <c r="C60" s="15"/>
      <c r="D60" s="188"/>
      <c r="E60" s="75"/>
      <c r="F60" s="126"/>
      <c r="I60" s="5"/>
    </row>
    <row r="61" spans="1:9" x14ac:dyDescent="0.2">
      <c r="A61" s="78">
        <v>49</v>
      </c>
      <c r="B61" s="9" t="str">
        <f>IF(A61=" "," ",LOOKUP(A61,'2023-2024 Surety Price'!A8:A183,'2023-2024 Surety Price'!B8:B183))</f>
        <v>Lex Storm Sewer Manhole (4' dia.) (0-8' No rock)</v>
      </c>
      <c r="C61" s="15" t="str">
        <f>IF(A61=" "," ",LOOKUP(A61,'2023-2024 Surety Price'!A8:A160,'2023-2024 Surety Price'!C8:C160))</f>
        <v>EA</v>
      </c>
      <c r="D61" s="188">
        <f>IF(A61=" "," ",LOOKUP(A61,'2023-2024 Surety Price'!A41:A202,'2023-2024 Surety Price'!D41:D202))</f>
        <v>4610</v>
      </c>
      <c r="E61" s="75"/>
      <c r="F61" s="126">
        <f t="shared" ref="F61:F70" si="2">IF(A61=" "," ",D61*ROUND(E61,0))</f>
        <v>0</v>
      </c>
    </row>
    <row r="62" spans="1:9" x14ac:dyDescent="0.2">
      <c r="A62" s="78">
        <v>50</v>
      </c>
      <c r="B62" s="9" t="str">
        <f>IF(A62=" "," ",LOOKUP(A62,'2023-2024 Surety Price'!A9:A188,'2023-2024 Surety Price'!B9:B188))</f>
        <v>Lex Storm Sewer Manhole (5' dia.) (0-8' No rock)</v>
      </c>
      <c r="C62" s="15" t="str">
        <f>IF(A62=" "," ",LOOKUP(A62,'2023-2024 Surety Price'!A9:A161,'2023-2024 Surety Price'!C9:C161))</f>
        <v>EA</v>
      </c>
      <c r="D62" s="188">
        <f>IF(A62=" "," ",LOOKUP(A62,'2023-2024 Surety Price'!A42:A203,'2023-2024 Surety Price'!D42:D203))</f>
        <v>5725.0000000000009</v>
      </c>
      <c r="E62" s="75"/>
      <c r="F62" s="126">
        <f t="shared" si="2"/>
        <v>0</v>
      </c>
    </row>
    <row r="63" spans="1:9" x14ac:dyDescent="0.2">
      <c r="A63" s="78">
        <v>51</v>
      </c>
      <c r="B63" s="9" t="str">
        <f>IF(A63=" "," ",LOOKUP(A63,'2023-2024 Surety Price'!A10:A192,'2023-2024 Surety Price'!B10:B192))</f>
        <v>Lex Storm Sewer Manhole (6' dia.) (0-8' No rock)</v>
      </c>
      <c r="C63" s="15" t="str">
        <f>IF(A63=" "," ",LOOKUP(A63,'2023-2024 Surety Price'!A10:A162,'2023-2024 Surety Price'!C10:C162))</f>
        <v>EA</v>
      </c>
      <c r="D63" s="188">
        <f>IF(A63=" "," ",LOOKUP(A63,'2023-2024 Surety Price'!A43:A204,'2023-2024 Surety Price'!D43:D204))</f>
        <v>6996.6020000000008</v>
      </c>
      <c r="E63" s="75"/>
      <c r="F63" s="126">
        <f t="shared" si="2"/>
        <v>0</v>
      </c>
    </row>
    <row r="64" spans="1:9" x14ac:dyDescent="0.2">
      <c r="A64" s="78">
        <v>53</v>
      </c>
      <c r="B64" s="9" t="str">
        <f>IF(A64=" "," ",LOOKUP(A64,'2023-2024 Surety Price'!A11:A193,'2023-2024 Surety Price'!B11:B193))</f>
        <v>15" RCP Storm Sewer (0-8' No rock)</v>
      </c>
      <c r="C64" s="15" t="str">
        <f>IF(A64=" "," ",LOOKUP(A64,'2023-2024 Surety Price'!A11:A163,'2023-2024 Surety Price'!C11:C163))</f>
        <v>LF</v>
      </c>
      <c r="D64" s="188">
        <f>IF(A64=" "," ",LOOKUP(A64,'2023-2024 Surety Price'!A44:A205,'2023-2024 Surety Price'!D44:D205))</f>
        <v>70</v>
      </c>
      <c r="E64" s="75"/>
      <c r="F64" s="126">
        <f t="shared" si="2"/>
        <v>0</v>
      </c>
    </row>
    <row r="65" spans="1:6" x14ac:dyDescent="0.2">
      <c r="A65" s="78">
        <v>54</v>
      </c>
      <c r="B65" s="9" t="str">
        <f>IF(A65=" "," ",LOOKUP(A65,'2023-2024 Surety Price'!A12:A194,'2023-2024 Surety Price'!B12:B194))</f>
        <v>18" RCP Storm Sewer (0-8' No rock)</v>
      </c>
      <c r="C65" s="15" t="str">
        <f>IF(A65=" "," ",LOOKUP(A65,'2023-2024 Surety Price'!A12:A164,'2023-2024 Surety Price'!C12:C164))</f>
        <v>LF</v>
      </c>
      <c r="D65" s="188">
        <f>IF(A65=" "," ",LOOKUP(A65,'2023-2024 Surety Price'!A45:A206,'2023-2024 Surety Price'!D45:D206))</f>
        <v>77</v>
      </c>
      <c r="E65" s="75"/>
      <c r="F65" s="126">
        <f t="shared" si="2"/>
        <v>0</v>
      </c>
    </row>
    <row r="66" spans="1:6" x14ac:dyDescent="0.2">
      <c r="A66" s="78">
        <v>55</v>
      </c>
      <c r="B66" s="9" t="str">
        <f>IF(A66=" "," ",LOOKUP(A66,'2023-2024 Surety Price'!A13:A195,'2023-2024 Surety Price'!B13:B195))</f>
        <v>24" RCP Storm Sewer (0-8' No rock)</v>
      </c>
      <c r="C66" s="15" t="str">
        <f>IF(A66=" "," ",LOOKUP(A66,'2023-2024 Surety Price'!A13:A165,'2023-2024 Surety Price'!C13:C165))</f>
        <v>LF</v>
      </c>
      <c r="D66" s="188">
        <f>IF(A66=" "," ",LOOKUP(A66,'2023-2024 Surety Price'!A46:A207,'2023-2024 Surety Price'!D46:D207))</f>
        <v>98</v>
      </c>
      <c r="E66" s="75"/>
      <c r="F66" s="126">
        <f t="shared" si="2"/>
        <v>0</v>
      </c>
    </row>
    <row r="67" spans="1:6" x14ac:dyDescent="0.2">
      <c r="A67" s="78">
        <v>56</v>
      </c>
      <c r="B67" s="9" t="str">
        <f>IF(A67=" "," ",LOOKUP(A67,'2023-2024 Surety Price'!A14:A196,'2023-2024 Surety Price'!B14:B196))</f>
        <v>30" RCP Storm Sewer (0-8' No rock)</v>
      </c>
      <c r="C67" s="15" t="str">
        <f>IF(A67=" "," ",LOOKUP(A67,'2023-2024 Surety Price'!A14:A166,'2023-2024 Surety Price'!C14:C166))</f>
        <v>LF</v>
      </c>
      <c r="D67" s="188">
        <f>IF(A67=" "," ",LOOKUP(A67,'2023-2024 Surety Price'!A47:A208,'2023-2024 Surety Price'!D47:D208))</f>
        <v>131</v>
      </c>
      <c r="E67" s="75"/>
      <c r="F67" s="126">
        <f t="shared" si="2"/>
        <v>0</v>
      </c>
    </row>
    <row r="68" spans="1:6" x14ac:dyDescent="0.2">
      <c r="A68" s="78">
        <v>57</v>
      </c>
      <c r="B68" s="9" t="str">
        <f>IF(A68=" "," ",LOOKUP(A68,'2023-2024 Surety Price'!A15:A197,'2023-2024 Surety Price'!B15:B197))</f>
        <v>36" RCP Storm Sewer (0-8' No rock)</v>
      </c>
      <c r="C68" s="15" t="str">
        <f>IF(A68=" "," ",LOOKUP(A68,'2023-2024 Surety Price'!A15:A167,'2023-2024 Surety Price'!C15:C167))</f>
        <v>LF</v>
      </c>
      <c r="D68" s="188">
        <f>IF(A68=" "," ",LOOKUP(A68,'2023-2024 Surety Price'!A48:A209,'2023-2024 Surety Price'!D48:D209))</f>
        <v>169</v>
      </c>
      <c r="E68" s="75"/>
      <c r="F68" s="126">
        <f t="shared" si="2"/>
        <v>0</v>
      </c>
    </row>
    <row r="69" spans="1:6" x14ac:dyDescent="0.2">
      <c r="A69" s="78">
        <v>58</v>
      </c>
      <c r="B69" s="9" t="str">
        <f>IF(A69=" "," ",LOOKUP(A69,'2023-2024 Surety Price'!A16:A198,'2023-2024 Surety Price'!B16:B198))</f>
        <v>42" RCP Storm Sewer (0-8' No rock)</v>
      </c>
      <c r="C69" s="15" t="str">
        <f>IF(A69=" "," ",LOOKUP(A69,'2023-2024 Surety Price'!A16:A169,'2023-2024 Surety Price'!C16:C169))</f>
        <v>LF</v>
      </c>
      <c r="D69" s="188">
        <f>IF(A69=" "," ",LOOKUP(A69,'2023-2024 Surety Price'!A49:A210,'2023-2024 Surety Price'!D49:D210))</f>
        <v>231</v>
      </c>
      <c r="E69" s="75"/>
      <c r="F69" s="126">
        <f t="shared" si="2"/>
        <v>0</v>
      </c>
    </row>
    <row r="70" spans="1:6" x14ac:dyDescent="0.2">
      <c r="A70" s="78">
        <v>59</v>
      </c>
      <c r="B70" s="9" t="str">
        <f>IF(A70=" "," ",LOOKUP(A70,'2023-2024 Surety Price'!A17:A199,'2023-2024 Surety Price'!B17:B199))</f>
        <v>48" RCP Storm Sewer (0-8' No rock)</v>
      </c>
      <c r="C70" s="15" t="str">
        <f>IF(A70=" "," ",LOOKUP(A70,'2023-2024 Surety Price'!A17:A170,'2023-2024 Surety Price'!C17:C170))</f>
        <v>LF</v>
      </c>
      <c r="D70" s="188">
        <f>IF(A70=" "," ",LOOKUP(A70,'2023-2024 Surety Price'!A50:A211,'2023-2024 Surety Price'!D50:D211))</f>
        <v>286</v>
      </c>
      <c r="E70" s="75"/>
      <c r="F70" s="126">
        <f t="shared" si="2"/>
        <v>0</v>
      </c>
    </row>
    <row r="71" spans="1:6" x14ac:dyDescent="0.2">
      <c r="A71" s="78"/>
      <c r="B71" s="9"/>
      <c r="C71" s="15"/>
      <c r="D71" s="188"/>
      <c r="E71" s="75"/>
      <c r="F71" s="126"/>
    </row>
    <row r="72" spans="1:6" x14ac:dyDescent="0.2">
      <c r="A72" s="78">
        <v>78</v>
      </c>
      <c r="B72" s="9" t="str">
        <f>IF(A72=" "," ",LOOKUP(A72,'2023-2024 Surety Price'!A19:A201,'2023-2024 Surety Price'!B19:B201))</f>
        <v xml:space="preserve">15" Straight Headwall </v>
      </c>
      <c r="C72" s="15" t="str">
        <f>IF(A72=" "," ",LOOKUP(A72,'2023-2024 Surety Price'!A19:A172,'2023-2024 Surety Price'!C19:C172))</f>
        <v>EA</v>
      </c>
      <c r="D72" s="188">
        <f>IF(A72=" "," ",LOOKUP(A72,'2023-2024 Surety Price'!A52:A213,'2023-2024 Surety Price'!D52:D213))</f>
        <v>2341</v>
      </c>
      <c r="E72" s="75"/>
      <c r="F72" s="126">
        <f t="shared" ref="F72:F78" si="3">IF(A72=" "," ",D72*ROUND(E72,0))</f>
        <v>0</v>
      </c>
    </row>
    <row r="73" spans="1:6" x14ac:dyDescent="0.2">
      <c r="A73" s="78">
        <v>79</v>
      </c>
      <c r="B73" s="9" t="str">
        <f>IF(A73=" "," ",LOOKUP(A73,'2023-2024 Surety Price'!A20:A202,'2023-2024 Surety Price'!B20:B202))</f>
        <v>18" Straight Headwall</v>
      </c>
      <c r="C73" s="15" t="str">
        <f>IF(A73=" "," ",LOOKUP(A73,'2023-2024 Surety Price'!A20:A173,'2023-2024 Surety Price'!C20:C173))</f>
        <v>EA</v>
      </c>
      <c r="D73" s="188">
        <f>IF(A73=" "," ",LOOKUP(A73,'2023-2024 Surety Price'!A53:A214,'2023-2024 Surety Price'!D53:D214))</f>
        <v>2616</v>
      </c>
      <c r="E73" s="75"/>
      <c r="F73" s="126">
        <f t="shared" si="3"/>
        <v>0</v>
      </c>
    </row>
    <row r="74" spans="1:6" x14ac:dyDescent="0.2">
      <c r="A74" s="78">
        <v>80</v>
      </c>
      <c r="B74" s="9" t="str">
        <f>IF(A74=" "," ",LOOKUP(A74,'2023-2024 Surety Price'!A21:A203,'2023-2024 Surety Price'!B21:B203))</f>
        <v>24" Straight Headwall</v>
      </c>
      <c r="C74" s="15" t="str">
        <f>IF(A74=" "," ",LOOKUP(A74,'2023-2024 Surety Price'!A21:A174,'2023-2024 Surety Price'!C21:C174))</f>
        <v>EA</v>
      </c>
      <c r="D74" s="188">
        <f>IF(A74=" "," ",LOOKUP(A74,'2023-2024 Surety Price'!A54:A215,'2023-2024 Surety Price'!D54:D215))</f>
        <v>3108</v>
      </c>
      <c r="E74" s="75"/>
      <c r="F74" s="126">
        <f t="shared" si="3"/>
        <v>0</v>
      </c>
    </row>
    <row r="75" spans="1:6" x14ac:dyDescent="0.2">
      <c r="A75" s="78">
        <v>81</v>
      </c>
      <c r="B75" s="9" t="str">
        <f>IF(A75=" "," ",LOOKUP(A75,'2023-2024 Surety Price'!A22:A204,'2023-2024 Surety Price'!B22:B204))</f>
        <v>30" Straight Headwall</v>
      </c>
      <c r="C75" s="15" t="str">
        <f>IF(A75=" "," ",LOOKUP(A75,'2023-2024 Surety Price'!A22:A175,'2023-2024 Surety Price'!C22:C175))</f>
        <v>EA</v>
      </c>
      <c r="D75" s="188">
        <f>IF(A75=" "," ",LOOKUP(A75,'2023-2024 Surety Price'!A55:A216,'2023-2024 Surety Price'!D55:D216))</f>
        <v>3692</v>
      </c>
      <c r="E75" s="75"/>
      <c r="F75" s="126">
        <f t="shared" si="3"/>
        <v>0</v>
      </c>
    </row>
    <row r="76" spans="1:6" x14ac:dyDescent="0.2">
      <c r="A76" s="78">
        <v>82</v>
      </c>
      <c r="B76" s="9" t="str">
        <f>IF(A76=" "," ",LOOKUP(A76,'2023-2024 Surety Price'!A23:A205,'2023-2024 Surety Price'!B23:B205))</f>
        <v>36" Straight Headwall</v>
      </c>
      <c r="C76" s="15" t="str">
        <f>IF(A76=" "," ",LOOKUP(A76,'2023-2024 Surety Price'!A23:A176,'2023-2024 Surety Price'!C23:C176))</f>
        <v>EA</v>
      </c>
      <c r="D76" s="188">
        <f>IF(A76=" "," ",LOOKUP(A76,'2023-2024 Surety Price'!A56:A217,'2023-2024 Surety Price'!D56:D217))</f>
        <v>4702</v>
      </c>
      <c r="E76" s="75"/>
      <c r="F76" s="126">
        <f t="shared" si="3"/>
        <v>0</v>
      </c>
    </row>
    <row r="77" spans="1:6" x14ac:dyDescent="0.2">
      <c r="A77" s="78">
        <v>83</v>
      </c>
      <c r="B77" s="134" t="s">
        <v>40</v>
      </c>
      <c r="C77" s="105" t="str">
        <f>IF(A77=" "," ",LOOKUP(A77,'2023-2024 Surety Price'!A24:A177,'2023-2024 Surety Price'!C24:C177))</f>
        <v>EA</v>
      </c>
      <c r="D77" s="188">
        <f>IF(A77=" "," ",LOOKUP(A77,'2023-2024 Surety Price'!A57:A218,'2023-2024 Surety Price'!D57:D218))</f>
        <v>5854</v>
      </c>
      <c r="E77" s="75"/>
      <c r="F77" s="126">
        <f t="shared" si="3"/>
        <v>0</v>
      </c>
    </row>
    <row r="78" spans="1:6" x14ac:dyDescent="0.2">
      <c r="A78" s="78">
        <v>84</v>
      </c>
      <c r="B78" s="133" t="s">
        <v>41</v>
      </c>
      <c r="C78" s="105" t="str">
        <f>IF(A78=" "," ",LOOKUP(A78,'2023-2024 Surety Price'!A25:A178,'2023-2024 Surety Price'!C25:C178))</f>
        <v>EA</v>
      </c>
      <c r="D78" s="188">
        <f>IF(A78=" "," ",LOOKUP(A78,'2023-2024 Surety Price'!A58:A219,'2023-2024 Surety Price'!D58:D219))</f>
        <v>6844</v>
      </c>
      <c r="E78" s="75"/>
      <c r="F78" s="126">
        <f t="shared" si="3"/>
        <v>0</v>
      </c>
    </row>
    <row r="79" spans="1:6" x14ac:dyDescent="0.2">
      <c r="A79" s="78"/>
      <c r="B79" s="3"/>
      <c r="C79" s="17"/>
      <c r="D79" s="188"/>
      <c r="E79" s="75"/>
      <c r="F79" s="126"/>
    </row>
    <row r="80" spans="1:6" x14ac:dyDescent="0.2">
      <c r="A80" s="78">
        <v>85</v>
      </c>
      <c r="B80" s="3" t="s">
        <v>42</v>
      </c>
      <c r="C80" s="105" t="str">
        <f>IF(A80=" "," ",LOOKUP(A80,'2023-2024 Surety Price'!A27:A180,'2023-2024 Surety Price'!C27:C180))</f>
        <v>EA</v>
      </c>
      <c r="D80" s="188">
        <f>IF(A80=" "," ",LOOKUP(A80,'2023-2024 Surety Price'!A60:A221,'2023-2024 Surety Price'!D60:D221))</f>
        <v>3099</v>
      </c>
      <c r="E80" s="75"/>
      <c r="F80" s="126">
        <f>IF(A80=" "," ",D80*ROUND(E80,0))</f>
        <v>0</v>
      </c>
    </row>
    <row r="81" spans="1:6" x14ac:dyDescent="0.2">
      <c r="A81" s="78">
        <v>86</v>
      </c>
      <c r="B81" s="3" t="s">
        <v>43</v>
      </c>
      <c r="C81" s="105" t="str">
        <f>IF(A81=" "," ",LOOKUP(A81,'2023-2024 Surety Price'!A28:A181,'2023-2024 Surety Price'!C28:C181))</f>
        <v>EA</v>
      </c>
      <c r="D81" s="188">
        <f>IF(A81=" "," ",LOOKUP(A81,'2023-2024 Surety Price'!A61:A222,'2023-2024 Surety Price'!D61:D222))</f>
        <v>3354</v>
      </c>
      <c r="E81" s="75"/>
      <c r="F81" s="126">
        <f>IF(A81=" "," ",D81*ROUND(E81,0))</f>
        <v>0</v>
      </c>
    </row>
    <row r="82" spans="1:6" x14ac:dyDescent="0.2">
      <c r="A82" s="78">
        <v>87</v>
      </c>
      <c r="B82" s="3" t="s">
        <v>44</v>
      </c>
      <c r="C82" s="105" t="str">
        <f>IF(A82=" "," ",LOOKUP(A82,'2023-2024 Surety Price'!A29:A182,'2023-2024 Surety Price'!C29:C182))</f>
        <v>EA</v>
      </c>
      <c r="D82" s="188">
        <f>IF(A82=" "," ",LOOKUP(A82,'2023-2024 Surety Price'!A62:A223,'2023-2024 Surety Price'!D62:D223))</f>
        <v>3902</v>
      </c>
      <c r="E82" s="75"/>
      <c r="F82" s="126">
        <f>IF(A82=" "," ",D82*ROUND(E82,0))</f>
        <v>0</v>
      </c>
    </row>
    <row r="83" spans="1:6" x14ac:dyDescent="0.2">
      <c r="A83" s="78">
        <v>88</v>
      </c>
      <c r="B83" s="3" t="s">
        <v>45</v>
      </c>
      <c r="C83" s="105" t="str">
        <f>IF(A83=" "," ",LOOKUP(A83,'2023-2024 Surety Price'!A30:A183,'2023-2024 Surety Price'!C30:C183))</f>
        <v>EA</v>
      </c>
      <c r="D83" s="188">
        <f>IF(A83=" "," ",LOOKUP(A83,'2023-2024 Surety Price'!A63:A224,'2023-2024 Surety Price'!D63:D224))</f>
        <v>5302</v>
      </c>
      <c r="E83" s="75"/>
      <c r="F83" s="126">
        <f>IF(A83=" "," ",D83*ROUND(E83,0))</f>
        <v>0</v>
      </c>
    </row>
    <row r="84" spans="1:6" x14ac:dyDescent="0.2">
      <c r="A84" s="78">
        <v>89</v>
      </c>
      <c r="B84" s="3" t="s">
        <v>46</v>
      </c>
      <c r="C84" s="105" t="str">
        <f>IF(A84=" "," ",LOOKUP(A84,'2023-2024 Surety Price'!A31:A188,'2023-2024 Surety Price'!C31:C188))</f>
        <v>EA</v>
      </c>
      <c r="D84" s="188">
        <f>IF(A84=" "," ",LOOKUP(A84,'2023-2024 Surety Price'!A64:A225,'2023-2024 Surety Price'!D64:D225))</f>
        <v>6652</v>
      </c>
      <c r="E84" s="75"/>
      <c r="F84" s="126">
        <f>IF(A84=" "," ",D84*ROUND(E84,0))</f>
        <v>0</v>
      </c>
    </row>
    <row r="85" spans="1:6" x14ac:dyDescent="0.2">
      <c r="A85" s="78"/>
      <c r="B85" s="3"/>
      <c r="C85" s="17"/>
      <c r="D85" s="40"/>
      <c r="E85" s="75"/>
      <c r="F85" s="126"/>
    </row>
    <row r="86" spans="1:6" x14ac:dyDescent="0.2">
      <c r="A86" s="78"/>
      <c r="B86" s="3"/>
      <c r="C86" s="17"/>
      <c r="D86" s="40"/>
      <c r="E86" s="75"/>
      <c r="F86" s="126"/>
    </row>
    <row r="87" spans="1:6" x14ac:dyDescent="0.2">
      <c r="A87" s="78"/>
      <c r="B87" s="3"/>
      <c r="C87" s="17"/>
      <c r="D87" s="40"/>
      <c r="E87" s="75"/>
      <c r="F87" s="126"/>
    </row>
    <row r="88" spans="1:6" x14ac:dyDescent="0.2">
      <c r="A88" s="78"/>
      <c r="B88" s="3"/>
      <c r="C88" s="17"/>
      <c r="D88" s="40"/>
      <c r="E88" s="75"/>
      <c r="F88" s="126"/>
    </row>
    <row r="89" spans="1:6" x14ac:dyDescent="0.2">
      <c r="A89" s="78"/>
      <c r="B89" s="3"/>
      <c r="C89" s="17"/>
      <c r="D89" s="40"/>
      <c r="E89" s="75"/>
      <c r="F89" s="126"/>
    </row>
    <row r="90" spans="1:6" x14ac:dyDescent="0.2">
      <c r="A90" s="78"/>
      <c r="B90" s="3"/>
      <c r="C90" s="17"/>
      <c r="D90" s="40"/>
      <c r="E90" s="75"/>
      <c r="F90" s="126"/>
    </row>
    <row r="91" spans="1:6" x14ac:dyDescent="0.2">
      <c r="A91" s="78"/>
      <c r="B91" s="8"/>
      <c r="C91" s="17"/>
      <c r="D91" s="40"/>
      <c r="E91" s="75"/>
      <c r="F91" s="126"/>
    </row>
    <row r="92" spans="1:6" ht="13.5" thickBot="1" x14ac:dyDescent="0.25">
      <c r="A92" s="78"/>
      <c r="B92" s="8"/>
      <c r="C92" s="17"/>
      <c r="D92" s="40"/>
      <c r="E92" s="76"/>
      <c r="F92" s="126"/>
    </row>
    <row r="93" spans="1:6" s="108" customFormat="1" ht="27" customHeight="1" thickBot="1" x14ac:dyDescent="0.25">
      <c r="A93" s="204" t="s">
        <v>129</v>
      </c>
      <c r="B93" s="205"/>
      <c r="C93" s="205"/>
      <c r="D93" s="205"/>
      <c r="E93" s="206"/>
      <c r="F93" s="121">
        <f>SUM(F54:F92)</f>
        <v>0</v>
      </c>
    </row>
    <row r="94" spans="1:6" x14ac:dyDescent="0.2">
      <c r="A94" s="10"/>
      <c r="B94" s="13"/>
      <c r="C94" s="13"/>
      <c r="D94" s="13"/>
      <c r="E94" s="13"/>
      <c r="F94" s="125"/>
    </row>
    <row r="95" spans="1:6" x14ac:dyDescent="0.2">
      <c r="A95" s="10"/>
      <c r="B95" s="13"/>
      <c r="C95" s="13"/>
      <c r="D95" s="13"/>
      <c r="E95" s="13"/>
      <c r="F95" s="125"/>
    </row>
    <row r="96" spans="1:6" x14ac:dyDescent="0.2">
      <c r="A96" s="10"/>
      <c r="B96" s="13"/>
      <c r="C96" s="13"/>
      <c r="D96" s="13"/>
      <c r="E96" s="13"/>
      <c r="F96" s="125"/>
    </row>
    <row r="97" spans="1:9" x14ac:dyDescent="0.2">
      <c r="A97" s="10"/>
      <c r="B97" s="13"/>
      <c r="C97" s="13"/>
      <c r="D97" s="13"/>
      <c r="E97" s="13"/>
      <c r="F97" s="125"/>
    </row>
    <row r="98" spans="1:9" ht="13.5" thickBot="1" x14ac:dyDescent="0.25">
      <c r="A98" s="33"/>
      <c r="B98" s="10"/>
      <c r="C98" s="18"/>
      <c r="D98" s="24"/>
      <c r="E98" s="18"/>
      <c r="F98" s="125"/>
    </row>
    <row r="99" spans="1:9" s="4" customFormat="1" ht="16.5" thickBot="1" x14ac:dyDescent="0.3">
      <c r="A99" s="209" t="s">
        <v>107</v>
      </c>
      <c r="B99" s="210"/>
      <c r="C99" s="210"/>
      <c r="D99" s="210"/>
      <c r="E99" s="210"/>
      <c r="F99" s="211"/>
    </row>
    <row r="100" spans="1:9" x14ac:dyDescent="0.2">
      <c r="A100" s="77">
        <v>105</v>
      </c>
      <c r="B100" s="57" t="str">
        <f>IF(A100=" "," ",LOOKUP(A100,'2023-2024 Surety Price'!A1:A176,'2023-2024 Surety Price'!B1:B176))</f>
        <v>6" PVC Pipe (lateral 10'+)</v>
      </c>
      <c r="C100" s="64" t="str">
        <f>IF(B100=" "," ",LOOKUP(B100,'2023-2024 Surety Price'!B1:B176,'2023-2024 Surety Price'!C1:C176))</f>
        <v>LF</v>
      </c>
      <c r="D100" s="188">
        <f>IF(A100=" "," ",LOOKUP(A100,'2023-2024 Surety Price'!A80:A241,'2023-2024 Surety Price'!D80:D241))</f>
        <v>39</v>
      </c>
      <c r="E100" s="69"/>
      <c r="F100" s="119">
        <f t="shared" ref="F100:F111" si="4">IF(A100=" "," ",D100*ROUND(E100,0))</f>
        <v>0</v>
      </c>
    </row>
    <row r="101" spans="1:9" x14ac:dyDescent="0.2">
      <c r="A101" s="78">
        <v>106</v>
      </c>
      <c r="B101" s="9" t="str">
        <f>IF(A101=" "," ",LOOKUP(A101,'2023-2024 Surety Price'!A2:A176,'2023-2024 Surety Price'!B2:B176))</f>
        <v xml:space="preserve"> 8" PVC Sanitary Sewer</v>
      </c>
      <c r="C101" s="15" t="str">
        <f>IF(A101=" "," ",LOOKUP(A101,'2023-2024 Surety Price'!A2:A154,'2023-2024 Surety Price'!C2:C154))</f>
        <v>LF</v>
      </c>
      <c r="D101" s="188">
        <f>IF(A101=" "," ",LOOKUP(A101,'2023-2024 Surety Price'!A81:A242,'2023-2024 Surety Price'!D81:D242))</f>
        <v>61</v>
      </c>
      <c r="E101" s="75"/>
      <c r="F101" s="126">
        <f t="shared" si="4"/>
        <v>0</v>
      </c>
      <c r="I101" s="5"/>
    </row>
    <row r="102" spans="1:9" x14ac:dyDescent="0.2">
      <c r="A102" s="78">
        <v>107</v>
      </c>
      <c r="B102" s="9" t="str">
        <f>IF(A102=" "," ",LOOKUP(A102,'2023-2024 Surety Price'!A3:A177,'2023-2024 Surety Price'!B3:B177))</f>
        <v>10" PVC Sanitary Sewer</v>
      </c>
      <c r="C102" s="15" t="str">
        <f>IF(A102=" "," ",LOOKUP(A102,'2023-2024 Surety Price'!A3:A155,'2023-2024 Surety Price'!C3:C155))</f>
        <v>LF</v>
      </c>
      <c r="D102" s="188">
        <f>IF(A102=" "," ",LOOKUP(A102,'2023-2024 Surety Price'!A82:A243,'2023-2024 Surety Price'!D82:D243))</f>
        <v>69</v>
      </c>
      <c r="E102" s="75"/>
      <c r="F102" s="126">
        <f t="shared" si="4"/>
        <v>0</v>
      </c>
      <c r="I102" s="5"/>
    </row>
    <row r="103" spans="1:9" x14ac:dyDescent="0.2">
      <c r="A103" s="78">
        <v>108</v>
      </c>
      <c r="B103" s="9" t="str">
        <f>IF(A103=" "," ",LOOKUP(A103,'2023-2024 Surety Price'!A4:A178,'2023-2024 Surety Price'!B4:B178))</f>
        <v>12" PVC Sanitary Sewer</v>
      </c>
      <c r="C103" s="15" t="str">
        <f>IF(A103=" "," ",LOOKUP(A103,'2023-2024 Surety Price'!A4:A156,'2023-2024 Surety Price'!C4:C156))</f>
        <v>LF</v>
      </c>
      <c r="D103" s="188">
        <f>IF(A103=" "," ",LOOKUP(A103,'2023-2024 Surety Price'!A83:A244,'2023-2024 Surety Price'!D83:D244))</f>
        <v>79</v>
      </c>
      <c r="E103" s="75"/>
      <c r="F103" s="126">
        <f t="shared" si="4"/>
        <v>0</v>
      </c>
      <c r="I103" s="5"/>
    </row>
    <row r="104" spans="1:9" x14ac:dyDescent="0.2">
      <c r="A104" s="78">
        <v>109</v>
      </c>
      <c r="B104" s="9" t="str">
        <f>IF(A104=" "," ",LOOKUP(A104,'2023-2024 Surety Price'!A5:A180,'2023-2024 Surety Price'!B5:B180))</f>
        <v>15" PVC Sanitary Sewer</v>
      </c>
      <c r="C104" s="15" t="str">
        <f>IF(A104=" "," ",LOOKUP(A104,'2023-2024 Surety Price'!A5:A157,'2023-2024 Surety Price'!C5:C157))</f>
        <v>LF</v>
      </c>
      <c r="D104" s="188">
        <f>IF(A104=" "," ",LOOKUP(A104,'2023-2024 Surety Price'!A84:A245,'2023-2024 Surety Price'!D84:D245))</f>
        <v>97</v>
      </c>
      <c r="E104" s="75"/>
      <c r="F104" s="126">
        <f t="shared" si="4"/>
        <v>0</v>
      </c>
      <c r="I104" s="5"/>
    </row>
    <row r="105" spans="1:9" x14ac:dyDescent="0.2">
      <c r="A105" s="78">
        <v>110</v>
      </c>
      <c r="B105" s="9" t="str">
        <f>IF(A105=" "," ",LOOKUP(A105,'2023-2024 Surety Price'!A6:A181,'2023-2024 Surety Price'!B6:B181))</f>
        <v>18" PVC Sanitary Sewer</v>
      </c>
      <c r="C105" s="15" t="str">
        <f>IF(A105=" "," ",LOOKUP(A105,'2023-2024 Surety Price'!A6:A158,'2023-2024 Surety Price'!C6:C158))</f>
        <v>LF</v>
      </c>
      <c r="D105" s="188">
        <f>IF(A105=" "," ",LOOKUP(A105,'2023-2024 Surety Price'!A85:A246,'2023-2024 Surety Price'!D85:D246))</f>
        <v>112</v>
      </c>
      <c r="E105" s="75"/>
      <c r="F105" s="126">
        <f t="shared" si="4"/>
        <v>0</v>
      </c>
      <c r="I105" s="5"/>
    </row>
    <row r="106" spans="1:9" x14ac:dyDescent="0.2">
      <c r="A106" s="78">
        <v>111</v>
      </c>
      <c r="B106" s="9" t="str">
        <f>IF(A106=" "," ",LOOKUP(A106,'2023-2024 Surety Price'!A7:A182,'2023-2024 Surety Price'!B7:B182))</f>
        <v xml:space="preserve"> 8" Ductile Iron Sewer Pipe</v>
      </c>
      <c r="C106" s="15" t="str">
        <f>IF(A106=" "," ",LOOKUP(A106,'2023-2024 Surety Price'!A7:A159,'2023-2024 Surety Price'!C7:C159))</f>
        <v>LF</v>
      </c>
      <c r="D106" s="188">
        <f>IF(A106=" "," ",LOOKUP(A106,'2023-2024 Surety Price'!A86:A247,'2023-2024 Surety Price'!D86:D247))</f>
        <v>100</v>
      </c>
      <c r="E106" s="75"/>
      <c r="F106" s="126">
        <f t="shared" si="4"/>
        <v>0</v>
      </c>
      <c r="I106" s="5"/>
    </row>
    <row r="107" spans="1:9" x14ac:dyDescent="0.2">
      <c r="A107" s="78">
        <v>112</v>
      </c>
      <c r="B107" s="9" t="str">
        <f>IF(A107=" "," ",LOOKUP(A107,'2023-2024 Surety Price'!A8:A183,'2023-2024 Surety Price'!B8:B183))</f>
        <v>10" Ductile Iron Sewer Pipe</v>
      </c>
      <c r="C107" s="15" t="str">
        <f>IF(A107=" "," ",LOOKUP(A107,'2023-2024 Surety Price'!A8:A160,'2023-2024 Surety Price'!C8:C160))</f>
        <v>LF</v>
      </c>
      <c r="D107" s="188">
        <f>IF(A107=" "," ",LOOKUP(A107,'2023-2024 Surety Price'!A87:A248,'2023-2024 Surety Price'!D87:D248))</f>
        <v>119</v>
      </c>
      <c r="E107" s="75"/>
      <c r="F107" s="126">
        <f t="shared" si="4"/>
        <v>0</v>
      </c>
      <c r="I107" s="5"/>
    </row>
    <row r="108" spans="1:9" x14ac:dyDescent="0.2">
      <c r="A108" s="78"/>
      <c r="B108" s="9"/>
      <c r="C108" s="15"/>
      <c r="D108" s="188"/>
      <c r="E108" s="75"/>
      <c r="F108" s="126"/>
      <c r="I108" s="5"/>
    </row>
    <row r="109" spans="1:9" x14ac:dyDescent="0.2">
      <c r="A109" s="78">
        <v>119</v>
      </c>
      <c r="B109" s="9" t="str">
        <f>IF(A109=" "," ",LOOKUP(A109,'2023-2024 Surety Price'!A10:A192,'2023-2024 Surety Price'!B10:B192))</f>
        <v>Lex Sanitary Sewer Manhole (4' dia.) (0-8' No rock)</v>
      </c>
      <c r="C109" s="15" t="str">
        <f>IF(A109=" "," ",LOOKUP(A109,'2023-2024 Surety Price'!A10:A162,'2023-2024 Surety Price'!C10:C162))</f>
        <v>EA</v>
      </c>
      <c r="D109" s="188">
        <f>IF(A109=" "," ",LOOKUP(A109,'2023-2024 Surety Price'!A89:A250,'2023-2024 Surety Price'!D89:D250))</f>
        <v>3375</v>
      </c>
      <c r="E109" s="75"/>
      <c r="F109" s="126">
        <f t="shared" si="4"/>
        <v>0</v>
      </c>
      <c r="I109" s="5"/>
    </row>
    <row r="110" spans="1:9" x14ac:dyDescent="0.2">
      <c r="A110" s="78">
        <v>121</v>
      </c>
      <c r="B110" s="9" t="str">
        <f>IF(A110=" "," ",LOOKUP(A110,'2023-2024 Surety Price'!A11:A193,'2023-2024 Surety Price'!B11:B193))</f>
        <v>Lex Sanitary Sewer Manhole (6' dia.) (0-8' No rock)</v>
      </c>
      <c r="C110" s="15" t="str">
        <f>IF(A110=" "," ",LOOKUP(A110,'2023-2024 Surety Price'!A11:A163,'2023-2024 Surety Price'!C11:C163))</f>
        <v>EA</v>
      </c>
      <c r="D110" s="188">
        <f>IF(A110=" "," ",LOOKUP(A110,'2023-2024 Surety Price'!A90:A251,'2023-2024 Surety Price'!D90:D251))</f>
        <v>6939</v>
      </c>
      <c r="E110" s="75"/>
      <c r="F110" s="126">
        <f t="shared" si="4"/>
        <v>0</v>
      </c>
      <c r="I110" s="5"/>
    </row>
    <row r="111" spans="1:9" x14ac:dyDescent="0.2">
      <c r="A111" s="78">
        <v>122</v>
      </c>
      <c r="B111" s="9" t="str">
        <f>IF(A111=" "," ",LOOKUP(A111,'2023-2024 Surety Price'!A12:A194,'2023-2024 Surety Price'!B12:B194))</f>
        <v>Manhole-Additional vertical depth deeper than 8'</v>
      </c>
      <c r="C111" s="15" t="str">
        <f>IF(A111=" "," ",LOOKUP(A111,'2023-2024 Surety Price'!A12:A164,'2023-2024 Surety Price'!C12:C164))</f>
        <v>VF</v>
      </c>
      <c r="D111" s="188">
        <f>IF(A111=" "," ",LOOKUP(A111,'2023-2024 Surety Price'!A91:A252,'2023-2024 Surety Price'!D91:D252))</f>
        <v>342</v>
      </c>
      <c r="E111" s="75"/>
      <c r="F111" s="126">
        <f t="shared" si="4"/>
        <v>0</v>
      </c>
      <c r="I111" s="5"/>
    </row>
    <row r="112" spans="1:9" x14ac:dyDescent="0.2">
      <c r="A112" s="78"/>
      <c r="B112" s="3"/>
      <c r="C112" s="17"/>
      <c r="D112" s="25"/>
      <c r="E112" s="75"/>
      <c r="F112" s="126"/>
      <c r="I112" s="5"/>
    </row>
    <row r="113" spans="1:9" x14ac:dyDescent="0.2">
      <c r="A113" s="78"/>
      <c r="B113" s="3"/>
      <c r="C113" s="17"/>
      <c r="D113" s="25"/>
      <c r="E113" s="75"/>
      <c r="F113" s="126"/>
      <c r="I113" s="5"/>
    </row>
    <row r="114" spans="1:9" x14ac:dyDescent="0.2">
      <c r="A114" s="78"/>
      <c r="B114" s="3"/>
      <c r="C114" s="17"/>
      <c r="D114" s="25"/>
      <c r="E114" s="75"/>
      <c r="F114" s="126"/>
      <c r="I114" s="5"/>
    </row>
    <row r="115" spans="1:9" x14ac:dyDescent="0.2">
      <c r="A115" s="78"/>
      <c r="B115" s="3"/>
      <c r="C115" s="17"/>
      <c r="D115" s="25"/>
      <c r="E115" s="75"/>
      <c r="F115" s="126"/>
      <c r="I115" s="5"/>
    </row>
    <row r="116" spans="1:9" x14ac:dyDescent="0.2">
      <c r="A116" s="78"/>
      <c r="B116" s="3"/>
      <c r="C116" s="17"/>
      <c r="D116" s="25"/>
      <c r="E116" s="75"/>
      <c r="F116" s="126"/>
      <c r="I116" s="5"/>
    </row>
    <row r="117" spans="1:9" x14ac:dyDescent="0.2">
      <c r="A117" s="79"/>
      <c r="B117" s="39"/>
      <c r="C117" s="17"/>
      <c r="D117" s="40"/>
      <c r="E117" s="75"/>
      <c r="F117" s="126"/>
      <c r="I117" s="5"/>
    </row>
    <row r="118" spans="1:9" x14ac:dyDescent="0.2">
      <c r="A118" s="79"/>
      <c r="B118" s="39"/>
      <c r="C118" s="17"/>
      <c r="D118" s="40"/>
      <c r="E118" s="75"/>
      <c r="F118" s="126"/>
      <c r="I118" s="5"/>
    </row>
    <row r="119" spans="1:9" x14ac:dyDescent="0.2">
      <c r="A119" s="79" t="s">
        <v>0</v>
      </c>
      <c r="B119" s="9" t="str">
        <f>IF(A119=" "," ",LOOKUP(A119,'2023-2024 Surety Price'!A20:A146,'2023-2024 Surety Price'!B20:B146))</f>
        <v xml:space="preserve"> </v>
      </c>
      <c r="C119" s="15" t="str">
        <f>IF(A119=" "," ",LOOKUP(A119,'2023-2024 Surety Price'!A20:A146,'2023-2024 Surety Price'!C20:C146))</f>
        <v xml:space="preserve"> </v>
      </c>
      <c r="D119" s="41" t="str">
        <f>IF(A119=" "," ",LOOKUP(A119,'2023-2024 Surety Price'!A20:A146,'2023-2024 Surety Price'!D20:D146))</f>
        <v xml:space="preserve"> </v>
      </c>
      <c r="E119" s="75"/>
      <c r="F119" s="126" t="str">
        <f>IF(A119=" "," ",D119*E119)</f>
        <v xml:space="preserve"> </v>
      </c>
      <c r="I119" s="5"/>
    </row>
    <row r="120" spans="1:9" ht="13.5" thickBot="1" x14ac:dyDescent="0.25">
      <c r="A120" s="109" t="s">
        <v>0</v>
      </c>
      <c r="B120" s="110" t="str">
        <f>IF(A120=" "," ",LOOKUP(A120,'2023-2024 Surety Price'!A20:A147,'2023-2024 Surety Price'!B20:B147))</f>
        <v xml:space="preserve"> </v>
      </c>
      <c r="C120" s="111" t="str">
        <f>IF(A120=" "," ",LOOKUP(A120,'2023-2024 Surety Price'!A20:A147,'2023-2024 Surety Price'!C20:C147))</f>
        <v xml:space="preserve"> </v>
      </c>
      <c r="D120" s="112" t="str">
        <f>IF(A120=" "," ",LOOKUP(A120,'2023-2024 Surety Price'!A20:A147,'2023-2024 Surety Price'!D20:D147))</f>
        <v xml:space="preserve"> </v>
      </c>
      <c r="E120" s="113"/>
      <c r="F120" s="126" t="str">
        <f>IF(A120=" "," ",D120*E120)</f>
        <v xml:space="preserve"> </v>
      </c>
    </row>
    <row r="121" spans="1:9" s="108" customFormat="1" ht="27" customHeight="1" thickBot="1" x14ac:dyDescent="0.25">
      <c r="A121" s="204" t="s">
        <v>108</v>
      </c>
      <c r="B121" s="205"/>
      <c r="C121" s="205"/>
      <c r="D121" s="205"/>
      <c r="E121" s="206"/>
      <c r="F121" s="121">
        <f>SUM(F100:F120)</f>
        <v>0</v>
      </c>
    </row>
    <row r="122" spans="1:9" x14ac:dyDescent="0.2">
      <c r="A122" s="10"/>
      <c r="B122" s="13"/>
      <c r="C122" s="13"/>
      <c r="D122" s="13"/>
      <c r="E122" s="13"/>
      <c r="F122" s="125"/>
    </row>
    <row r="123" spans="1:9" x14ac:dyDescent="0.2">
      <c r="A123" s="10"/>
      <c r="B123" s="13"/>
      <c r="C123" s="13"/>
      <c r="D123" s="13"/>
      <c r="E123" s="13"/>
      <c r="F123" s="125"/>
    </row>
    <row r="124" spans="1:9" ht="13.5" thickBot="1" x14ac:dyDescent="0.25">
      <c r="A124" s="34" t="s">
        <v>0</v>
      </c>
      <c r="B124" s="2" t="str">
        <f>IF(A124=" "," ",LOOKUP(A124,'2023-2024 Surety Price'!A33:A165,'2023-2024 Surety Price'!B33:B165))</f>
        <v xml:space="preserve"> </v>
      </c>
      <c r="C124" s="19" t="str">
        <f>IF(A124=" "," ",LOOKUP(A124,'2023-2024 Surety Price'!A33:A165,'2023-2024 Surety Price'!C33:C165))</f>
        <v xml:space="preserve"> </v>
      </c>
      <c r="D124" s="26" t="str">
        <f>IF(A124=" "," ",LOOKUP(A124,'2023-2024 Surety Price'!A33:A165,'2023-2024 Surety Price'!D33:D165))</f>
        <v xml:space="preserve"> </v>
      </c>
      <c r="E124" s="19"/>
      <c r="F124" s="127" t="str">
        <f>IF(A124=" "," ",D124*E124)</f>
        <v xml:space="preserve"> </v>
      </c>
    </row>
    <row r="125" spans="1:9" ht="16.5" thickBot="1" x14ac:dyDescent="0.3">
      <c r="A125" s="201" t="s">
        <v>110</v>
      </c>
      <c r="B125" s="210"/>
      <c r="C125" s="210"/>
      <c r="D125" s="210"/>
      <c r="E125" s="210"/>
      <c r="F125" s="211"/>
    </row>
    <row r="126" spans="1:9" x14ac:dyDescent="0.2">
      <c r="A126" s="78">
        <v>171</v>
      </c>
      <c r="B126" s="107" t="str">
        <f>IF(A126=" "," ",LOOKUP(A126,'2023-2024 Surety Price'!A1:A188,'2023-2024 Surety Price'!B1:B188))</f>
        <v>Local Roadway (9" DGA + 3" Binder)</v>
      </c>
      <c r="C126" s="16" t="str">
        <f>IF(A126=" "," ",LOOKUP(A126,'2023-2024 Surety Price'!A1:A188,'2023-2024 Surety Price'!C1:C188))</f>
        <v>SY</v>
      </c>
      <c r="D126" s="188">
        <f>IF(A126=" "," ",LOOKUP(A126,'2023-2024 Surety Price'!A1:A188,'2023-2024 Surety Price'!D1:D188))</f>
        <v>42</v>
      </c>
      <c r="E126" s="80"/>
      <c r="F126" s="119">
        <f t="shared" ref="F126:F131" si="5">IF(A126=" "," ",D126*ROUND(E126,0))</f>
        <v>0</v>
      </c>
    </row>
    <row r="127" spans="1:9" x14ac:dyDescent="0.2">
      <c r="A127" s="78">
        <v>172</v>
      </c>
      <c r="B127" s="104" t="str">
        <f>IF(A127=" "," ",LOOKUP(A127,'2023-2024 Surety Price'!A2:A192,'2023-2024 Surety Price'!B2:B192))</f>
        <v>Collector Roadway (8" DGA + 6" Binder)</v>
      </c>
      <c r="C127" s="15" t="str">
        <f>IF(A127=" "," ",LOOKUP(A127,'2023-2024 Surety Price'!A2:A188,'2023-2024 Surety Price'!C2:C188))</f>
        <v>SY</v>
      </c>
      <c r="D127" s="188">
        <f>IF(A127=" "," ",LOOKUP(A127,'2023-2024 Surety Price'!A2:A189,'2023-2024 Surety Price'!D2:D189))</f>
        <v>50</v>
      </c>
      <c r="E127" s="81"/>
      <c r="F127" s="126">
        <f t="shared" si="5"/>
        <v>0</v>
      </c>
      <c r="I127" s="5"/>
    </row>
    <row r="128" spans="1:9" x14ac:dyDescent="0.2">
      <c r="A128" s="78">
        <v>35</v>
      </c>
      <c r="B128" s="104" t="str">
        <f>IF(A128=" "," ",LOOKUP(A128,'2023-2024 Surety Price'!A3:A193,'2023-2024 Surety Price'!B3:B193))</f>
        <v>Curb and Gutter, Type 1</v>
      </c>
      <c r="C128" s="105" t="str">
        <f>IF(A128=" "," ",LOOKUP(A128,'2023-2024 Surety Price'!A3:A192,'2023-2024 Surety Price'!C3:C192))</f>
        <v>LF</v>
      </c>
      <c r="D128" s="188">
        <f>IF(A128=" "," ",LOOKUP(A128,'2023-2024 Surety Price'!A3:A190,'2023-2024 Surety Price'!D3:D190))</f>
        <v>37</v>
      </c>
      <c r="E128" s="81"/>
      <c r="F128" s="126">
        <f t="shared" si="5"/>
        <v>0</v>
      </c>
    </row>
    <row r="129" spans="1:6" x14ac:dyDescent="0.2">
      <c r="A129" s="78">
        <v>36</v>
      </c>
      <c r="B129" s="104" t="str">
        <f>IF(A129=" "," ",LOOKUP(A129,'2023-2024 Surety Price'!A4:A194,'2023-2024 Surety Price'!B4:B194))</f>
        <v>Curb and Gutter, Type 4</v>
      </c>
      <c r="C129" s="105" t="str">
        <f>IF(A129=" "," ",LOOKUP(A129,'2023-2024 Surety Price'!A4:A193,'2023-2024 Surety Price'!C4:C193))</f>
        <v>LF</v>
      </c>
      <c r="D129" s="188">
        <f>IF(A129=" "," ",LOOKUP(A129,'2023-2024 Surety Price'!A4:A191,'2023-2024 Surety Price'!D4:D191))</f>
        <v>36</v>
      </c>
      <c r="E129" s="81"/>
      <c r="F129" s="126">
        <f t="shared" si="5"/>
        <v>0</v>
      </c>
    </row>
    <row r="130" spans="1:6" x14ac:dyDescent="0.2">
      <c r="A130" s="78">
        <v>24</v>
      </c>
      <c r="B130" s="104" t="str">
        <f>IF(A130=" "," ",LOOKUP(A130,'2023-2024 Surety Price'!A5:A195,'2023-2024 Surety Price'!B5:B195))</f>
        <v>No. 2 Stone</v>
      </c>
      <c r="C130" s="105" t="str">
        <f>IF(A130=" "," ",LOOKUP(A130,'2023-2024 Surety Price'!A5:A194,'2023-2024 Surety Price'!C5:C194))</f>
        <v>TN</v>
      </c>
      <c r="D130" s="188">
        <f>IF(A130=" "," ",LOOKUP(A130,'2023-2024 Surety Price'!A5:A192,'2023-2024 Surety Price'!D5:D192))</f>
        <v>33</v>
      </c>
      <c r="E130" s="81"/>
      <c r="F130" s="126">
        <f t="shared" si="5"/>
        <v>0</v>
      </c>
    </row>
    <row r="131" spans="1:6" x14ac:dyDescent="0.2">
      <c r="A131" s="78">
        <v>142</v>
      </c>
      <c r="B131" s="104" t="str">
        <f>IF(A131=" "," ",LOOKUP(A131,'2023-2024 Surety Price'!A6:A196,'2023-2024 Surety Price'!B6:B196))</f>
        <v>Geotextile Construction</v>
      </c>
      <c r="C131" s="105" t="str">
        <f>IF(A131=" "," ",LOOKUP(A131,'2023-2024 Surety Price'!A6:A195,'2023-2024 Surety Price'!C6:C195))</f>
        <v>SY</v>
      </c>
      <c r="D131" s="188">
        <f>IF(A131=" "," ",LOOKUP(A131,'2023-2024 Surety Price'!A6:A193,'2023-2024 Surety Price'!D6:D193))</f>
        <v>4</v>
      </c>
      <c r="E131" s="81"/>
      <c r="F131" s="126">
        <f t="shared" si="5"/>
        <v>0</v>
      </c>
    </row>
    <row r="132" spans="1:6" x14ac:dyDescent="0.2">
      <c r="A132" s="74"/>
      <c r="B132" s="104"/>
      <c r="C132" s="17"/>
      <c r="D132" s="66"/>
      <c r="E132" s="81"/>
      <c r="F132" s="126"/>
    </row>
    <row r="133" spans="1:6" x14ac:dyDescent="0.2">
      <c r="A133" s="78"/>
      <c r="B133" s="104"/>
      <c r="C133" s="15"/>
      <c r="D133" s="25"/>
      <c r="E133" s="75"/>
      <c r="F133" s="126"/>
    </row>
    <row r="134" spans="1:6" x14ac:dyDescent="0.2">
      <c r="A134" s="79"/>
      <c r="B134" s="104"/>
      <c r="C134" s="44"/>
      <c r="D134" s="45"/>
      <c r="E134" s="81"/>
      <c r="F134" s="43"/>
    </row>
    <row r="135" spans="1:6" ht="13.5" thickBot="1" x14ac:dyDescent="0.25">
      <c r="A135" s="109"/>
      <c r="B135" s="114"/>
      <c r="C135" s="115"/>
      <c r="D135" s="116"/>
      <c r="E135" s="117"/>
      <c r="F135" s="43"/>
    </row>
    <row r="136" spans="1:6" s="108" customFormat="1" ht="27" customHeight="1" thickBot="1" x14ac:dyDescent="0.25">
      <c r="A136" s="204" t="s">
        <v>109</v>
      </c>
      <c r="B136" s="205"/>
      <c r="C136" s="205"/>
      <c r="D136" s="205"/>
      <c r="E136" s="206"/>
      <c r="F136" s="121">
        <f>SUM(F126:F135)</f>
        <v>0</v>
      </c>
    </row>
    <row r="137" spans="1:6" x14ac:dyDescent="0.2">
      <c r="A137" s="34"/>
      <c r="B137" s="2"/>
      <c r="C137" s="19"/>
      <c r="D137" s="26"/>
      <c r="E137" s="19"/>
      <c r="F137" s="127"/>
    </row>
    <row r="138" spans="1:6" x14ac:dyDescent="0.2">
      <c r="A138" s="36"/>
      <c r="B138" s="11"/>
      <c r="C138" s="21"/>
      <c r="D138" s="28"/>
      <c r="E138" s="21"/>
      <c r="F138" s="30"/>
    </row>
    <row r="139" spans="1:6" x14ac:dyDescent="0.2">
      <c r="A139" s="37" t="s">
        <v>133</v>
      </c>
      <c r="E139" s="22"/>
      <c r="F139" s="31">
        <f ca="1">F43</f>
        <v>0</v>
      </c>
    </row>
    <row r="140" spans="1:6" x14ac:dyDescent="0.2">
      <c r="A140" s="37" t="s">
        <v>130</v>
      </c>
      <c r="F140" s="31">
        <f>F93</f>
        <v>0</v>
      </c>
    </row>
    <row r="141" spans="1:6" x14ac:dyDescent="0.2">
      <c r="A141" s="37" t="s">
        <v>131</v>
      </c>
      <c r="F141" s="31">
        <f>F121</f>
        <v>0</v>
      </c>
    </row>
    <row r="142" spans="1:6" x14ac:dyDescent="0.2">
      <c r="A142" s="37" t="s">
        <v>132</v>
      </c>
      <c r="F142" s="31">
        <f>F136</f>
        <v>0</v>
      </c>
    </row>
    <row r="143" spans="1:6" x14ac:dyDescent="0.2">
      <c r="A143" s="37"/>
    </row>
    <row r="144" spans="1:6" x14ac:dyDescent="0.2">
      <c r="A144" s="37"/>
    </row>
    <row r="145" spans="1:7" x14ac:dyDescent="0.2">
      <c r="A145" s="38"/>
      <c r="B145" s="6"/>
      <c r="C145" s="20"/>
      <c r="D145" s="27"/>
      <c r="E145" s="20"/>
      <c r="F145" s="29"/>
    </row>
    <row r="146" spans="1:7" ht="18" x14ac:dyDescent="0.2">
      <c r="A146" s="42" t="s">
        <v>102</v>
      </c>
    </row>
    <row r="147" spans="1:7" x14ac:dyDescent="0.2">
      <c r="A147" s="35"/>
      <c r="C147" s="20"/>
      <c r="D147" s="27"/>
      <c r="E147" s="20"/>
      <c r="F147" s="29"/>
    </row>
    <row r="148" spans="1:7" x14ac:dyDescent="0.2">
      <c r="B148" t="s">
        <v>133</v>
      </c>
      <c r="D148" s="12"/>
      <c r="E148" s="22" t="s">
        <v>104</v>
      </c>
      <c r="F148" s="55">
        <f ca="1">F139</f>
        <v>0</v>
      </c>
    </row>
    <row r="149" spans="1:7" x14ac:dyDescent="0.2">
      <c r="D149" s="12"/>
      <c r="E149" s="22"/>
      <c r="F149" s="55"/>
      <c r="G149" s="1"/>
    </row>
    <row r="150" spans="1:7" x14ac:dyDescent="0.2">
      <c r="B150" t="s">
        <v>134</v>
      </c>
      <c r="D150" s="12" t="s">
        <v>103</v>
      </c>
      <c r="E150" s="22" t="s">
        <v>104</v>
      </c>
      <c r="F150" s="55">
        <f>ROUND(F140*0.1, 0)</f>
        <v>0</v>
      </c>
      <c r="G150" s="1"/>
    </row>
    <row r="151" spans="1:7" x14ac:dyDescent="0.2">
      <c r="D151" s="12"/>
      <c r="E151" s="22"/>
      <c r="F151" s="55"/>
      <c r="G151" s="1"/>
    </row>
    <row r="152" spans="1:7" x14ac:dyDescent="0.2">
      <c r="B152" t="s">
        <v>135</v>
      </c>
      <c r="D152" s="12" t="s">
        <v>103</v>
      </c>
      <c r="E152" s="22" t="s">
        <v>104</v>
      </c>
      <c r="F152" s="55">
        <f>ROUND(F141*0.1,0)</f>
        <v>0</v>
      </c>
      <c r="G152" s="1"/>
    </row>
    <row r="153" spans="1:7" x14ac:dyDescent="0.2">
      <c r="D153" s="12"/>
      <c r="E153" s="22"/>
      <c r="F153" s="55"/>
      <c r="G153" s="1"/>
    </row>
    <row r="154" spans="1:7" x14ac:dyDescent="0.2">
      <c r="B154" t="s">
        <v>136</v>
      </c>
      <c r="D154" s="12" t="s">
        <v>103</v>
      </c>
      <c r="E154" s="22" t="s">
        <v>104</v>
      </c>
      <c r="F154" s="55">
        <f>ROUND(F142*0.1,0)</f>
        <v>0</v>
      </c>
      <c r="G154" s="1"/>
    </row>
    <row r="155" spans="1:7" x14ac:dyDescent="0.2">
      <c r="D155" s="12"/>
      <c r="E155" s="22"/>
      <c r="F155" s="55"/>
      <c r="G155" s="1"/>
    </row>
    <row r="156" spans="1:7" x14ac:dyDescent="0.2">
      <c r="B156" t="s">
        <v>100</v>
      </c>
      <c r="D156" s="12"/>
      <c r="E156" s="22" t="s">
        <v>104</v>
      </c>
      <c r="F156" s="55">
        <f ca="1">SUM(F148:F154)</f>
        <v>0</v>
      </c>
      <c r="G156" s="1"/>
    </row>
    <row r="157" spans="1:7" x14ac:dyDescent="0.2">
      <c r="D157" s="12"/>
      <c r="E157" s="22"/>
      <c r="F157" s="55"/>
      <c r="G157" s="1"/>
    </row>
    <row r="158" spans="1:7" x14ac:dyDescent="0.2">
      <c r="B158" t="s">
        <v>137</v>
      </c>
      <c r="D158" s="12"/>
      <c r="E158" s="22" t="s">
        <v>104</v>
      </c>
      <c r="F158" s="55">
        <f ca="1">ROUND(F156*0.2,0)</f>
        <v>0</v>
      </c>
      <c r="G158" s="1"/>
    </row>
    <row r="159" spans="1:7" x14ac:dyDescent="0.2">
      <c r="A159"/>
      <c r="C159"/>
      <c r="D159"/>
      <c r="E159"/>
      <c r="F159" s="1"/>
    </row>
    <row r="160" spans="1:7" x14ac:dyDescent="0.2">
      <c r="D160" s="12"/>
      <c r="E160" s="22"/>
      <c r="F160" s="46"/>
      <c r="G160" s="1"/>
    </row>
    <row r="161" spans="1:7" ht="13.5" thickBot="1" x14ac:dyDescent="0.25">
      <c r="D161" s="12"/>
      <c r="E161" s="22"/>
      <c r="F161" s="12"/>
      <c r="G161" s="1"/>
    </row>
    <row r="162" spans="1:7" ht="51" customHeight="1" thickBot="1" x14ac:dyDescent="0.25">
      <c r="A162" s="129"/>
      <c r="B162" s="130" t="s">
        <v>140</v>
      </c>
      <c r="C162" s="131"/>
      <c r="D162" s="132"/>
      <c r="E162" s="207">
        <f ca="1">F156+F158</f>
        <v>0</v>
      </c>
      <c r="F162" s="208"/>
      <c r="G162" s="1"/>
    </row>
    <row r="163" spans="1:7" x14ac:dyDescent="0.2">
      <c r="D163" s="82"/>
      <c r="E163" s="83"/>
      <c r="F163" s="128"/>
      <c r="G163" s="1"/>
    </row>
    <row r="164" spans="1:7" x14ac:dyDescent="0.2">
      <c r="E164" s="23"/>
      <c r="G164" s="1"/>
    </row>
    <row r="165" spans="1:7" x14ac:dyDescent="0.2">
      <c r="A165" s="37"/>
      <c r="G165" s="7"/>
    </row>
    <row r="166" spans="1:7" x14ac:dyDescent="0.2">
      <c r="A166" s="37"/>
      <c r="G166" s="1"/>
    </row>
    <row r="167" spans="1:7" x14ac:dyDescent="0.2">
      <c r="A167" s="37"/>
      <c r="G167" s="1"/>
    </row>
    <row r="168" spans="1:7" x14ac:dyDescent="0.2">
      <c r="A168" s="37"/>
      <c r="G168" s="1"/>
    </row>
    <row r="169" spans="1:7" x14ac:dyDescent="0.2">
      <c r="A169" s="37"/>
      <c r="G169" s="1"/>
    </row>
    <row r="170" spans="1:7" x14ac:dyDescent="0.2">
      <c r="A170" s="37"/>
      <c r="G170" s="1"/>
    </row>
    <row r="171" spans="1:7" x14ac:dyDescent="0.2">
      <c r="A171" s="37"/>
      <c r="G171" s="1"/>
    </row>
    <row r="172" spans="1:7" x14ac:dyDescent="0.2">
      <c r="A172" s="37"/>
      <c r="G172" s="1"/>
    </row>
    <row r="173" spans="1:7" x14ac:dyDescent="0.2">
      <c r="A173" s="37"/>
      <c r="G173" s="1"/>
    </row>
    <row r="174" spans="1:7" x14ac:dyDescent="0.2">
      <c r="A174" s="37"/>
      <c r="G174" s="1"/>
    </row>
    <row r="175" spans="1:7" x14ac:dyDescent="0.2">
      <c r="A175" s="37"/>
      <c r="G175" s="1"/>
    </row>
    <row r="176" spans="1:7" x14ac:dyDescent="0.2">
      <c r="A176" s="37"/>
      <c r="G176" s="1"/>
    </row>
    <row r="177" spans="1:7" x14ac:dyDescent="0.2">
      <c r="A177" s="37"/>
      <c r="G177" s="1"/>
    </row>
    <row r="178" spans="1:7" x14ac:dyDescent="0.2">
      <c r="G178" s="1"/>
    </row>
    <row r="179" spans="1:7" x14ac:dyDescent="0.2">
      <c r="G179" s="1"/>
    </row>
  </sheetData>
  <mergeCells count="19">
    <mergeCell ref="E162:F162"/>
    <mergeCell ref="A136:E136"/>
    <mergeCell ref="A93:E93"/>
    <mergeCell ref="A99:F99"/>
    <mergeCell ref="A121:E121"/>
    <mergeCell ref="A125:F125"/>
    <mergeCell ref="A19:F19"/>
    <mergeCell ref="A13:B13"/>
    <mergeCell ref="A43:E43"/>
    <mergeCell ref="A53:F53"/>
    <mergeCell ref="C13:F13"/>
    <mergeCell ref="C6:F6"/>
    <mergeCell ref="C12:F12"/>
    <mergeCell ref="C14:F14"/>
    <mergeCell ref="C8:F8"/>
    <mergeCell ref="A6:B6"/>
    <mergeCell ref="A12:B12"/>
    <mergeCell ref="A14:B14"/>
    <mergeCell ref="A8:B8"/>
  </mergeCells>
  <phoneticPr fontId="0" type="noConversion"/>
  <pageMargins left="0.25" right="0" top="1" bottom="1" header="0.5" footer="0.5"/>
  <pageSetup orientation="portrait" verticalDpi="4" r:id="rId1"/>
  <headerFooter alignWithMargins="0">
    <oddFooter xml:space="preserve">&amp;CPage &amp;P&amp;R&amp;D
</oddFooter>
  </headerFooter>
  <ignoredErrors>
    <ignoredError sqref="F60 A119:A125 B119:B125 E119:E125 A93:F93 A136 D119:D125 F119:F125 C136:F136 B136 C119:C125 F7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2023-2024 Surety Price</vt:lpstr>
      <vt:lpstr>Surety Calculation</vt:lpstr>
      <vt:lpstr>'Surety Calculation'!Print_Titles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 LFUCG Surety Calculation Form</dc:title>
  <dc:creator>Stephen C. Parker</dc:creator>
  <cp:lastModifiedBy>Vaughan Adkins</cp:lastModifiedBy>
  <cp:lastPrinted>2016-11-15T20:20:56Z</cp:lastPrinted>
  <dcterms:created xsi:type="dcterms:W3CDTF">2005-09-02T14:12:23Z</dcterms:created>
  <dcterms:modified xsi:type="dcterms:W3CDTF">2023-04-24T17:19:01Z</dcterms:modified>
</cp:coreProperties>
</file>